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1.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autoCompressPictures="0"/>
  <bookViews>
    <workbookView xWindow="0" yWindow="0" windowWidth="28800" windowHeight="14140"/>
  </bookViews>
  <sheets>
    <sheet name="General comment" sheetId="8" r:id="rId1"/>
    <sheet name="Strategic roadmap" sheetId="2" r:id="rId2"/>
    <sheet name="Competition" sheetId="3" r:id="rId3"/>
    <sheet name="Risks" sheetId="4" r:id="rId4"/>
    <sheet name="Product Roadmap" sheetId="1" r:id="rId5"/>
    <sheet name="Market size" sheetId="5" r:id="rId6"/>
    <sheet name="Go2Market" sheetId="6" r:id="rId7"/>
    <sheet name="HR plan" sheetId="7" r:id="rId8"/>
  </sheets>
  <definedNames>
    <definedName name="Actual">(PeriodInActual*('Product Roadmap'!#REF!&gt;0))*PeriodInPlan</definedName>
    <definedName name="ActualBeyond">PeriodInActual*('Product Roadmap'!#REF!&gt;0)</definedName>
    <definedName name="PercentComplete">PercentCompleteBeyond*PeriodInPlan</definedName>
    <definedName name="PercentCompleteBeyond">('Product Roadmap'!A$5=MEDIAN('Product Roadmap'!A$5,'Product Roadmap'!#REF!,'Product Roadmap'!#REF!+'Product Roadmap'!#REF!)*('Product Roadmap'!#REF!&gt;0))*(('Product Roadmap'!A$5&lt;(INT('Product Roadmap'!#REF!+'Product Roadmap'!#REF!*'Product Roadmap'!#REF!)))+('Product Roadmap'!A$5='Product Roadmap'!#REF!))*('Product Roadmap'!#REF!&gt;0)</definedName>
    <definedName name="period_selected">'Product Roadmap'!#REF!</definedName>
    <definedName name="PeriodInActual">'Product Roadmap'!A$5=MEDIAN('Product Roadmap'!A$5,'Product Roadmap'!#REF!,'Product Roadmap'!#REF!+'Product Roadmap'!#REF!-1)</definedName>
    <definedName name="PeriodInPlan">'Product Roadmap'!A$5=MEDIAN('Product Roadmap'!A$5,'Product Roadmap'!$C1,'Product Roadmap'!$C1+'Product Roadmap'!$D1-1)</definedName>
    <definedName name="Plan">PeriodInPlan*('Product Roadmap'!$C1&gt;0)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D5" i="2" l="1"/>
  <c r="D8" i="2"/>
  <c r="Z5" i="7" l="1"/>
  <c r="B17" i="2" l="1"/>
  <c r="J11" i="6" l="1"/>
  <c r="I12" i="6"/>
  <c r="J12" i="6" s="1"/>
  <c r="I11" i="6"/>
  <c r="G12" i="6"/>
  <c r="G13" i="6"/>
  <c r="I13" i="6" s="1"/>
  <c r="J13" i="6" s="1"/>
  <c r="G11" i="6"/>
  <c r="C24" i="5"/>
  <c r="C22" i="5"/>
  <c r="B20" i="2"/>
  <c r="B19" i="2"/>
  <c r="B18" i="2"/>
  <c r="D13" i="2"/>
  <c r="D17" i="2"/>
  <c r="D4" i="2"/>
  <c r="D6" i="2"/>
  <c r="D7" i="2"/>
  <c r="D9" i="2"/>
  <c r="D10" i="2"/>
  <c r="D11" i="2"/>
  <c r="D12" i="2"/>
  <c r="D18" i="2"/>
  <c r="D19" i="2"/>
  <c r="D20" i="2"/>
  <c r="X16" i="7" l="1"/>
  <c r="W16" i="7"/>
  <c r="V16" i="7"/>
  <c r="U16" i="7"/>
  <c r="T16" i="7"/>
  <c r="S16" i="7"/>
  <c r="R16" i="7"/>
  <c r="Q16" i="7"/>
  <c r="P16" i="7"/>
  <c r="O16" i="7"/>
  <c r="N16" i="7"/>
  <c r="M16" i="7"/>
  <c r="L16" i="7"/>
  <c r="K16" i="7"/>
  <c r="J16" i="7"/>
  <c r="I16" i="7"/>
  <c r="H16" i="7"/>
  <c r="G16" i="7"/>
  <c r="F16" i="7"/>
  <c r="E16" i="7"/>
  <c r="AD15" i="7"/>
  <c r="AC15" i="7"/>
  <c r="AI15" i="7" s="1"/>
  <c r="AB15" i="7"/>
  <c r="AA15" i="7"/>
  <c r="Z15" i="7"/>
  <c r="D15" i="7"/>
  <c r="AD14" i="7"/>
  <c r="AC14" i="7"/>
  <c r="AB14" i="7"/>
  <c r="AA14" i="7"/>
  <c r="AG14" i="7" s="1"/>
  <c r="Z14" i="7"/>
  <c r="D14" i="7"/>
  <c r="AI13" i="7"/>
  <c r="AD13" i="7"/>
  <c r="AJ13" i="7" s="1"/>
  <c r="AC13" i="7"/>
  <c r="AB13" i="7"/>
  <c r="AH13" i="7" s="1"/>
  <c r="AA13" i="7"/>
  <c r="AG13" i="7" s="1"/>
  <c r="Z13" i="7"/>
  <c r="AF13" i="7" s="1"/>
  <c r="D13" i="7"/>
  <c r="AD12" i="7"/>
  <c r="AC12" i="7"/>
  <c r="AB12" i="7"/>
  <c r="AA12" i="7"/>
  <c r="Z12" i="7"/>
  <c r="D12" i="7"/>
  <c r="AI11" i="7"/>
  <c r="AD11" i="7"/>
  <c r="AC11" i="7"/>
  <c r="AB11" i="7"/>
  <c r="AA11" i="7"/>
  <c r="AG11" i="7" s="1"/>
  <c r="Z11" i="7"/>
  <c r="D11" i="7"/>
  <c r="AD10" i="7"/>
  <c r="AJ10" i="7" s="1"/>
  <c r="AC10" i="7"/>
  <c r="AB10" i="7"/>
  <c r="AA10" i="7"/>
  <c r="Z10" i="7"/>
  <c r="AF10" i="7" s="1"/>
  <c r="D10" i="7"/>
  <c r="AC9" i="7"/>
  <c r="AI9" i="7" s="1"/>
  <c r="AB9" i="7"/>
  <c r="AH9" i="7" s="1"/>
  <c r="AA9" i="7"/>
  <c r="Z9" i="7"/>
  <c r="D9" i="7"/>
  <c r="AJ9" i="7" s="1"/>
  <c r="AC8" i="7"/>
  <c r="AB8" i="7"/>
  <c r="AA8" i="7"/>
  <c r="Z8" i="7"/>
  <c r="D8" i="7"/>
  <c r="AH8" i="7" s="1"/>
  <c r="AD7" i="7"/>
  <c r="AC7" i="7"/>
  <c r="AB7" i="7"/>
  <c r="D7" i="7"/>
  <c r="AI7" i="7" s="1"/>
  <c r="AD6" i="7"/>
  <c r="AC6" i="7"/>
  <c r="AB6" i="7"/>
  <c r="AA6" i="7"/>
  <c r="AG6" i="7" s="1"/>
  <c r="D6" i="7"/>
  <c r="AD5" i="7"/>
  <c r="AC5" i="7"/>
  <c r="AB5" i="7"/>
  <c r="AA5" i="7"/>
  <c r="D5" i="7"/>
  <c r="AF5" i="7" s="1"/>
  <c r="AH11" i="7" l="1"/>
  <c r="AG9" i="7"/>
  <c r="AH15" i="7"/>
  <c r="AG15" i="7"/>
  <c r="AJ5" i="7"/>
  <c r="AA16" i="7"/>
  <c r="AG5" i="7"/>
  <c r="AH10" i="7"/>
  <c r="AI10" i="7"/>
  <c r="AH12" i="7"/>
  <c r="AI12" i="7"/>
  <c r="AH5" i="7"/>
  <c r="AI5" i="7"/>
  <c r="AF9" i="7"/>
  <c r="AF11" i="7"/>
  <c r="AJ11" i="7"/>
  <c r="AF15" i="7"/>
  <c r="AJ15" i="7"/>
  <c r="AC16" i="7"/>
  <c r="AG10" i="7"/>
  <c r="AG12" i="7"/>
  <c r="AJ14" i="7"/>
  <c r="AI14" i="7"/>
  <c r="AI8" i="7"/>
  <c r="AI16" i="7" s="1"/>
  <c r="AF7" i="7"/>
  <c r="AJ7" i="7"/>
  <c r="X18" i="7"/>
  <c r="X19" i="7" s="1"/>
  <c r="X20" i="7" s="1"/>
  <c r="W18" i="7"/>
  <c r="W19" i="7" s="1"/>
  <c r="W20" i="7" s="1"/>
  <c r="AI6" i="7"/>
  <c r="AG7" i="7"/>
  <c r="AG8" i="7"/>
  <c r="AH7" i="7"/>
  <c r="AH6" i="7"/>
  <c r="AF8" i="7"/>
  <c r="AJ8" i="7"/>
  <c r="AF12" i="7"/>
  <c r="AJ12" i="7"/>
  <c r="AH14" i="7"/>
  <c r="AB16" i="7"/>
  <c r="E18" i="7"/>
  <c r="E19" i="7" s="1"/>
  <c r="E20" i="7" s="1"/>
  <c r="I18" i="7"/>
  <c r="I19" i="7" s="1"/>
  <c r="I20" i="7" s="1"/>
  <c r="M18" i="7"/>
  <c r="M19" i="7" s="1"/>
  <c r="M20" i="7" s="1"/>
  <c r="Q18" i="7"/>
  <c r="Q19" i="7" s="1"/>
  <c r="Q20" i="7" s="1"/>
  <c r="U18" i="7"/>
  <c r="U19" i="7" s="1"/>
  <c r="U20" i="7" s="1"/>
  <c r="F18" i="7"/>
  <c r="F19" i="7" s="1"/>
  <c r="F20" i="7" s="1"/>
  <c r="J18" i="7"/>
  <c r="J19" i="7" s="1"/>
  <c r="J20" i="7" s="1"/>
  <c r="N18" i="7"/>
  <c r="N19" i="7" s="1"/>
  <c r="N20" i="7" s="1"/>
  <c r="R18" i="7"/>
  <c r="R19" i="7" s="1"/>
  <c r="R20" i="7" s="1"/>
  <c r="V18" i="7"/>
  <c r="V19" i="7" s="1"/>
  <c r="V20" i="7" s="1"/>
  <c r="AF6" i="7"/>
  <c r="AJ6" i="7"/>
  <c r="AF14" i="7"/>
  <c r="Z16" i="7"/>
  <c r="AD16" i="7"/>
  <c r="G18" i="7"/>
  <c r="G19" i="7" s="1"/>
  <c r="G20" i="7" s="1"/>
  <c r="K18" i="7"/>
  <c r="K19" i="7" s="1"/>
  <c r="K20" i="7" s="1"/>
  <c r="O18" i="7"/>
  <c r="O19" i="7" s="1"/>
  <c r="O20" i="7" s="1"/>
  <c r="S18" i="7"/>
  <c r="S19" i="7" s="1"/>
  <c r="S20" i="7" s="1"/>
  <c r="H18" i="7"/>
  <c r="H19" i="7" s="1"/>
  <c r="H20" i="7" s="1"/>
  <c r="L18" i="7"/>
  <c r="L19" i="7" s="1"/>
  <c r="L20" i="7" s="1"/>
  <c r="P18" i="7"/>
  <c r="P19" i="7" s="1"/>
  <c r="P20" i="7" s="1"/>
  <c r="T18" i="7"/>
  <c r="T19" i="7" s="1"/>
  <c r="T20" i="7" s="1"/>
  <c r="AJ16" i="7" l="1"/>
  <c r="AF16" i="7"/>
  <c r="AG16" i="7"/>
  <c r="AH16" i="7"/>
  <c r="D8" i="5"/>
  <c r="B13" i="5" s="1"/>
  <c r="E8" i="5"/>
  <c r="D7" i="5"/>
  <c r="B12" i="5" s="1"/>
  <c r="E7" i="5"/>
  <c r="D6" i="5"/>
  <c r="E6" i="5"/>
  <c r="D5" i="5"/>
  <c r="B11" i="5" s="1"/>
  <c r="D7" i="4" l="1"/>
  <c r="D6" i="4"/>
  <c r="D5" i="4"/>
  <c r="D4" i="4"/>
  <c r="AR31" i="1" l="1"/>
  <c r="AR30" i="1"/>
  <c r="AR29" i="1"/>
  <c r="AR28" i="1"/>
  <c r="AR27" i="1"/>
  <c r="AR26" i="1"/>
  <c r="AR25" i="1"/>
  <c r="AR24" i="1"/>
  <c r="AR23" i="1"/>
  <c r="AR22" i="1"/>
  <c r="AR21" i="1"/>
  <c r="AR20" i="1"/>
  <c r="AR19" i="1"/>
  <c r="AR18" i="1"/>
  <c r="AR17" i="1"/>
  <c r="AR16" i="1"/>
  <c r="AR15" i="1"/>
  <c r="AR14" i="1"/>
  <c r="AR13" i="1"/>
  <c r="AR12" i="1"/>
  <c r="AR11" i="1"/>
  <c r="AR10" i="1"/>
  <c r="AR9" i="1"/>
  <c r="AR8" i="1"/>
  <c r="AR7" i="1"/>
  <c r="AR6" i="1"/>
  <c r="E32" i="1"/>
  <c r="E33" i="1" l="1"/>
</calcChain>
</file>

<file path=xl/sharedStrings.xml><?xml version="1.0" encoding="utf-8"?>
<sst xmlns="http://schemas.openxmlformats.org/spreadsheetml/2006/main" count="195" uniqueCount="185">
  <si>
    <t>PLAN</t>
  </si>
  <si>
    <t>START</t>
  </si>
  <si>
    <t>DURATION</t>
  </si>
  <si>
    <t>Activity 01</t>
  </si>
  <si>
    <t>Activity 02</t>
  </si>
  <si>
    <t>Activity 03</t>
  </si>
  <si>
    <t>Activity 04</t>
  </si>
  <si>
    <t>Activity 05</t>
  </si>
  <si>
    <t>Activity 06</t>
  </si>
  <si>
    <t>Activity 07</t>
  </si>
  <si>
    <t>Activity 08</t>
  </si>
  <si>
    <t>Activity 09</t>
  </si>
  <si>
    <t>Activity 10</t>
  </si>
  <si>
    <t>Activity 11</t>
  </si>
  <si>
    <t>Activity 12</t>
  </si>
  <si>
    <t>Activity 13</t>
  </si>
  <si>
    <t>Activity 14</t>
  </si>
  <si>
    <t>Activity 15</t>
  </si>
  <si>
    <t>Activity 16</t>
  </si>
  <si>
    <t>Activity 17</t>
  </si>
  <si>
    <t>Activity 18</t>
  </si>
  <si>
    <t>Activity 19</t>
  </si>
  <si>
    <t>Activity 20</t>
  </si>
  <si>
    <t>Activity 21</t>
  </si>
  <si>
    <t>Activity 22</t>
  </si>
  <si>
    <t>Activity 23</t>
  </si>
  <si>
    <t>Activity 24</t>
  </si>
  <si>
    <t>Activity 25</t>
  </si>
  <si>
    <t>Activity 26</t>
  </si>
  <si>
    <t>COST</t>
  </si>
  <si>
    <t>Months</t>
  </si>
  <si>
    <t>optional, add milestones:</t>
  </si>
  <si>
    <t>Cost-to-Market:</t>
  </si>
  <si>
    <t>Time-to-Market:</t>
  </si>
  <si>
    <t>End peiod</t>
  </si>
  <si>
    <t>WORK PACKAGES</t>
  </si>
  <si>
    <t>(in '000€)</t>
  </si>
  <si>
    <t>Task</t>
  </si>
  <si>
    <t>Start Date</t>
  </si>
  <si>
    <t>Duration</t>
  </si>
  <si>
    <t>End Date</t>
  </si>
  <si>
    <t>R&amp;D product 1</t>
  </si>
  <si>
    <t>Meet potential customers</t>
  </si>
  <si>
    <t>Digital marketing efforts</t>
  </si>
  <si>
    <t>R&amp;D product 2</t>
  </si>
  <si>
    <t>Sell product 1</t>
  </si>
  <si>
    <t>Raise funding</t>
  </si>
  <si>
    <t>Increase team</t>
  </si>
  <si>
    <t>Sell product 2</t>
  </si>
  <si>
    <t>Milestones</t>
  </si>
  <si>
    <t>Date</t>
  </si>
  <si>
    <t>Y-Axis</t>
  </si>
  <si>
    <t>Product 1 finished</t>
  </si>
  <si>
    <t>Product 2 finished</t>
  </si>
  <si>
    <t>First customer</t>
  </si>
  <si>
    <t>2M€ raised</t>
  </si>
  <si>
    <t>Key marketing factors (grades out of 5)</t>
  </si>
  <si>
    <t xml:space="preserve">My Company </t>
  </si>
  <si>
    <t>Competitor 1</t>
  </si>
  <si>
    <t>Competitor 2</t>
  </si>
  <si>
    <t>Competitor 3</t>
  </si>
  <si>
    <t>Price</t>
  </si>
  <si>
    <t>Ease of use</t>
  </si>
  <si>
    <t>Quality</t>
  </si>
  <si>
    <t>Performance</t>
  </si>
  <si>
    <t>Novelty</t>
  </si>
  <si>
    <t>Risk area</t>
  </si>
  <si>
    <t>Likelihood</t>
  </si>
  <si>
    <t>Impact</t>
  </si>
  <si>
    <t>Risk</t>
  </si>
  <si>
    <t>Technology</t>
  </si>
  <si>
    <t>Legal</t>
  </si>
  <si>
    <t>Market</t>
  </si>
  <si>
    <t>Operational</t>
  </si>
  <si>
    <t>Environmental</t>
  </si>
  <si>
    <t>Likelihood: score of 1 for extremely high probability of occurring; Impact: score of 1 for extremely high financial impact when occurring; Risk=Likelihood*Impact</t>
  </si>
  <si>
    <t>Volume ('000s)</t>
  </si>
  <si>
    <t>Percentage</t>
  </si>
  <si>
    <t xml:space="preserve">Global market opportunity: </t>
  </si>
  <si>
    <t>Market opportunity in targeted geographic area:</t>
  </si>
  <si>
    <t>Market opportunity for target customers:</t>
  </si>
  <si>
    <t>Market share:</t>
  </si>
  <si>
    <t>Vehicle owners who would buy your product</t>
  </si>
  <si>
    <t>example</t>
  </si>
  <si>
    <t>Global market</t>
  </si>
  <si>
    <t>Target market</t>
  </si>
  <si>
    <t>Market share</t>
  </si>
  <si>
    <t>Action</t>
  </si>
  <si>
    <t>Period</t>
  </si>
  <si>
    <t>Geography</t>
  </si>
  <si>
    <t>Cost</t>
  </si>
  <si>
    <t>Channels</t>
  </si>
  <si>
    <t>Customers</t>
  </si>
  <si>
    <t>Target number</t>
  </si>
  <si>
    <t>KPIs</t>
  </si>
  <si>
    <t>Outcome</t>
  </si>
  <si>
    <t>Personal selling</t>
  </si>
  <si>
    <t>Social media, news websites, TV</t>
  </si>
  <si>
    <t>Jan 2017-Mar 2017</t>
  </si>
  <si>
    <t>Oct 2016</t>
  </si>
  <si>
    <t>Sept 2017</t>
  </si>
  <si>
    <t>Get feedback and first orders from business customers</t>
  </si>
  <si>
    <t>Get feedback and more business customers</t>
  </si>
  <si>
    <t>Raise consumer awareness through video campaign</t>
  </si>
  <si>
    <t>10 stores</t>
  </si>
  <si>
    <t>50 stores</t>
  </si>
  <si>
    <t>20k people</t>
  </si>
  <si>
    <t>Large retail stores &amp; specialized sports or bike stores</t>
  </si>
  <si>
    <t>Final consumers (parents)</t>
  </si>
  <si>
    <t>8k€ for video production, 50k€ for media placement</t>
  </si>
  <si>
    <t>#clicks, #likes, #shares, #comments</t>
  </si>
  <si>
    <t>#meetings, #calls, #conversion rate</t>
  </si>
  <si>
    <t>Pre-orders for 100 devices</t>
  </si>
  <si>
    <t>Pre-orders for 400 devices</t>
  </si>
  <si>
    <t>Staffing (workers &amp; self-employed)</t>
  </si>
  <si>
    <t>Job Title</t>
  </si>
  <si>
    <t>Gross salary self-employed</t>
  </si>
  <si>
    <t>Gross salary workers</t>
  </si>
  <si>
    <t>Total annual costs</t>
  </si>
  <si>
    <t>Total</t>
  </si>
  <si>
    <t>Semestrial wages:</t>
  </si>
  <si>
    <t>monthly wages:</t>
  </si>
  <si>
    <t>annual wages:</t>
  </si>
  <si>
    <t>*formula needs to be adapted to number of tasks (trial &amp; error)</t>
  </si>
  <si>
    <t>Top-down example</t>
  </si>
  <si>
    <t>Bottom-up example</t>
  </si>
  <si>
    <t>Value (volume x sales) ('000€)</t>
  </si>
  <si>
    <t>First priority countries (volume):</t>
  </si>
  <si>
    <t>First priority customers (volume):</t>
  </si>
  <si>
    <t>Sales per customer per year (value):</t>
  </si>
  <si>
    <t>Scale-up capacity (customer volume):</t>
  </si>
  <si>
    <t>Start</t>
  </si>
  <si>
    <t>End</t>
  </si>
  <si>
    <t>B2B target</t>
  </si>
  <si>
    <t>B2C target</t>
  </si>
  <si>
    <t>Sales (volume)</t>
  </si>
  <si>
    <t>Sales (value)</t>
  </si>
  <si>
    <t>1800 consumer orders</t>
  </si>
  <si>
    <t>Profit</t>
  </si>
  <si>
    <t>Margin</t>
  </si>
  <si>
    <t>Management</t>
  </si>
  <si>
    <t>Marketing/Sales</t>
  </si>
  <si>
    <t>Technology/R&amp;D</t>
  </si>
  <si>
    <t>Administration</t>
  </si>
  <si>
    <t>Automotive producer n°1</t>
  </si>
  <si>
    <t>Automotive producers</t>
  </si>
  <si>
    <t>Country n°1</t>
  </si>
  <si>
    <t>Country n°2</t>
  </si>
  <si>
    <t>Country n°3</t>
  </si>
  <si>
    <t>Employee 1</t>
  </si>
  <si>
    <t>Employee 2</t>
  </si>
  <si>
    <t>Employee 3</t>
  </si>
  <si>
    <t>Employee 4</t>
  </si>
  <si>
    <t>Employee 5</t>
  </si>
  <si>
    <t>Employee 6</t>
  </si>
  <si>
    <t>Employee 7</t>
  </si>
  <si>
    <t>Time investment, fuel cost , call charges à 1500 €</t>
  </si>
  <si>
    <t>Time investment, fuel cost , call charges à 10’000 €</t>
  </si>
  <si>
    <t>Each (sub) chapter has a brief explanation below. Feel free to delete this information, when including your data.</t>
  </si>
  <si>
    <t>Notice for all graphs: The graphs are linked to the excel file “Business Plan Graphs”, but these links will be broken when you save the documents on a different directory. 
To restore the links, in the word document “Business Plan Template” go to File --&gt; Info --&gt; Edit Links to Files (bottom right) --&gt; For all the links (5 in total), 
you can go to change source and then select the excel “Business Plan Graphs” in your directory. 
Another option is to copy and paste/replace all the graphs from the excel file to the template. 
Once the links are established, you can right-click on the graph in the template and go to Edit Data --&gt; Edit Data in Excel, to change the graph. 
Please note that whenever you move the excel file to another directory, the links will be broken again.</t>
  </si>
  <si>
    <t>Please be aware that the formula for the y-axis placement of the milestones needs to be adapted, if the total number of tasks is different from 10. You can find the correct formula by trial and error.</t>
  </si>
  <si>
    <t>Total number of vehicles</t>
  </si>
  <si>
    <t>Region 1</t>
  </si>
  <si>
    <t>Entry market (priority customers x sales):</t>
  </si>
  <si>
    <t>Scaled market (scale-up capacity x sales):</t>
  </si>
  <si>
    <t>T1-2016</t>
  </si>
  <si>
    <t>T2-2016</t>
  </si>
  <si>
    <t>T3-2016</t>
  </si>
  <si>
    <t>T4-2016</t>
  </si>
  <si>
    <t>T1-2017</t>
  </si>
  <si>
    <t>T2-2017</t>
  </si>
  <si>
    <t>T3-2017</t>
  </si>
  <si>
    <t>T4-2017</t>
  </si>
  <si>
    <t>T1-2018</t>
  </si>
  <si>
    <t>T2-2018</t>
  </si>
  <si>
    <t>T3-2018</t>
  </si>
  <si>
    <t>T4-2018</t>
  </si>
  <si>
    <t>T1-2019</t>
  </si>
  <si>
    <t>T2-2019</t>
  </si>
  <si>
    <t>T3-2019</t>
  </si>
  <si>
    <t>T4-2019</t>
  </si>
  <si>
    <t>T1-2020</t>
  </si>
  <si>
    <t>T2-2020</t>
  </si>
  <si>
    <t>T3-2020</t>
  </si>
  <si>
    <t>T4-2020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</si>
</sst>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_-&quot;€&quot;* #,##0.00_-;\-&quot;€&quot;* #,##0.00_-;_-&quot;€&quot;* &quot;-&quot;??_-;_-@_-"/>
    <numFmt numFmtId="165" formatCode="#\ &quot;months&quot;"/>
    <numFmt numFmtId="166" formatCode="_-* #,##0_-;\-* #,##0_-;_-* &quot;-&quot;??_-;_-@_-"/>
    <numFmt numFmtId="167" formatCode="_-&quot;€&quot;* #,##0_-;\-&quot;€&quot;* #,##0_-;_-&quot;€&quot;* &quot;-&quot;??_-;_-@_-"/>
    <numFmt numFmtId="168" formatCode="0.0%"/>
    <numFmt numFmtId="169" formatCode="#,##0.0"/>
  </numFmts>
  <fonts count="26" x14ac:knownFonts="1">
    <font>
      <sz val="11"/>
      <color theme="1" tint="0.24994659260841701"/>
      <name val="Corbel"/>
      <family val="2"/>
      <scheme val="major"/>
    </font>
    <font>
      <sz val="14"/>
      <color theme="1" tint="0.24994659260841701"/>
      <name val="Calibri"/>
      <family val="2"/>
      <scheme val="minor"/>
    </font>
    <font>
      <b/>
      <sz val="13"/>
      <color theme="1" tint="0.24994659260841701"/>
      <name val="Corbel"/>
      <family val="2"/>
      <scheme val="major"/>
    </font>
    <font>
      <b/>
      <sz val="13"/>
      <color theme="7"/>
      <name val="Corbel"/>
      <family val="2"/>
      <scheme val="major"/>
    </font>
    <font>
      <b/>
      <sz val="42"/>
      <color theme="7"/>
      <name val="Corbel"/>
      <family val="2"/>
      <scheme val="major"/>
    </font>
    <font>
      <b/>
      <sz val="9.5"/>
      <color theme="1" tint="0.499984740745262"/>
      <name val="Calibri"/>
      <family val="2"/>
      <scheme val="minor"/>
    </font>
    <font>
      <b/>
      <sz val="11"/>
      <color theme="1" tint="0.24994659260841701"/>
      <name val="Calibri"/>
      <family val="2"/>
      <scheme val="minor"/>
    </font>
    <font>
      <b/>
      <sz val="11"/>
      <color rgb="FF3F3F3F"/>
      <name val="Calibri"/>
      <family val="2"/>
      <scheme val="minor"/>
    </font>
    <font>
      <sz val="11"/>
      <color theme="1" tint="0.24994659260841701"/>
      <name val="Corbel"/>
      <family val="2"/>
      <scheme val="major"/>
    </font>
    <font>
      <b/>
      <sz val="11"/>
      <color theme="0"/>
      <name val="Calibri"/>
      <family val="2"/>
      <scheme val="minor"/>
    </font>
    <font>
      <b/>
      <sz val="11"/>
      <color theme="1"/>
      <name val="Calibri"/>
      <family val="2"/>
      <scheme val="minor"/>
    </font>
    <font>
      <b/>
      <sz val="11"/>
      <color theme="1" tint="0.499984740745262"/>
      <name val="Calibri"/>
      <family val="2"/>
      <scheme val="minor"/>
    </font>
    <font>
      <b/>
      <sz val="11"/>
      <color theme="1" tint="0.249977111117893"/>
      <name val="Calibri"/>
      <family val="2"/>
      <scheme val="minor"/>
    </font>
    <font>
      <sz val="11"/>
      <color theme="1" tint="0.24994659260841701"/>
      <name val="Calibri"/>
      <family val="2"/>
      <scheme val="minor"/>
    </font>
    <font>
      <sz val="8"/>
      <color theme="1" tint="0.24994659260841701"/>
      <name val="Calibri"/>
      <family val="2"/>
      <scheme val="minor"/>
    </font>
    <font>
      <sz val="11"/>
      <color rgb="FFFF0000"/>
      <name val="Calibri"/>
      <family val="2"/>
      <scheme val="minor"/>
    </font>
    <font>
      <sz val="8"/>
      <color theme="1"/>
      <name val="Calibri"/>
      <family val="2"/>
      <scheme val="minor"/>
    </font>
    <font>
      <sz val="11"/>
      <color theme="1" tint="0.249977111117893"/>
      <name val="Calibri"/>
      <family val="2"/>
      <scheme val="minor"/>
    </font>
    <font>
      <sz val="11"/>
      <color rgb="FF717A9F"/>
      <name val="Calibri"/>
      <family val="2"/>
      <scheme val="minor"/>
    </font>
    <font>
      <sz val="11"/>
      <name val="Calibri"/>
      <family val="2"/>
      <scheme val="minor"/>
    </font>
    <font>
      <sz val="11"/>
      <color rgb="FF000000"/>
      <name val="Calibri"/>
      <family val="2"/>
      <scheme val="minor"/>
    </font>
    <font>
      <b/>
      <sz val="11"/>
      <name val="Calibri"/>
      <family val="2"/>
      <scheme val="minor"/>
    </font>
    <font>
      <sz val="11"/>
      <color rgb="FF339966"/>
      <name val="Calibri"/>
      <family val="2"/>
      <scheme val="minor"/>
    </font>
    <font>
      <b/>
      <sz val="11"/>
      <color rgb="FF339966"/>
      <name val="Calibri"/>
      <family val="2"/>
      <scheme val="minor"/>
    </font>
    <font>
      <b/>
      <sz val="11"/>
      <color rgb="FFFF0000"/>
      <name val="Calibri"/>
      <family val="2"/>
      <scheme val="minor"/>
    </font>
    <font>
      <i/>
      <sz val="11"/>
      <color theme="1" tint="0.24994659260841701"/>
      <name val="Calibri"/>
      <family val="2"/>
      <scheme val="minor"/>
    </font>
  </fonts>
  <fills count="13">
    <fill>
      <patternFill patternType="none"/>
    </fill>
    <fill>
      <patternFill patternType="gray125"/>
    </fill>
    <fill>
      <patternFill patternType="solid">
        <fgColor theme="9" tint="0.59996337778862885"/>
        <bgColor indexed="64"/>
      </patternFill>
    </fill>
    <fill>
      <patternFill patternType="solid">
        <fgColor rgb="FFF2F2F2"/>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717A9F"/>
        <bgColor indexed="64"/>
      </patternFill>
    </fill>
    <fill>
      <patternFill patternType="solid">
        <fgColor rgb="FF9BA1BB"/>
        <bgColor indexed="64"/>
      </patternFill>
    </fill>
    <fill>
      <patternFill patternType="solid">
        <fgColor rgb="FFD9D9D9"/>
        <bgColor rgb="FF000000"/>
      </patternFill>
    </fill>
    <fill>
      <patternFill patternType="solid">
        <fgColor rgb="FF8497B0"/>
        <bgColor rgb="FF000000"/>
      </patternFill>
    </fill>
    <fill>
      <patternFill patternType="solid">
        <fgColor rgb="FFFFFFFF"/>
        <bgColor rgb="FF000000"/>
      </patternFill>
    </fill>
    <fill>
      <patternFill patternType="solid">
        <fgColor rgb="FFD6DCE4"/>
        <bgColor rgb="FF000000"/>
      </patternFill>
    </fill>
  </fills>
  <borders count="18">
    <border>
      <left/>
      <right/>
      <top/>
      <bottom/>
      <diagonal/>
    </border>
    <border>
      <left/>
      <right/>
      <top style="thin">
        <color theme="9" tint="-0.24994659260841701"/>
      </top>
      <bottom style="thin">
        <color theme="9" tint="-0.24994659260841701"/>
      </bottom>
      <diagonal/>
    </border>
    <border>
      <left/>
      <right/>
      <top/>
      <bottom style="thin">
        <color theme="7"/>
      </bottom>
      <diagonal/>
    </border>
    <border>
      <left style="thin">
        <color rgb="FF3F3F3F"/>
      </left>
      <right style="thin">
        <color rgb="FF3F3F3F"/>
      </right>
      <top style="thin">
        <color rgb="FF3F3F3F"/>
      </top>
      <bottom style="thin">
        <color rgb="FF3F3F3F"/>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auto="1"/>
      </left>
      <right style="hair">
        <color auto="1"/>
      </right>
      <top style="hair">
        <color auto="1"/>
      </top>
      <bottom/>
      <diagonal/>
    </border>
    <border>
      <left style="hair">
        <color auto="1"/>
      </left>
      <right/>
      <top style="hair">
        <color auto="1"/>
      </top>
      <bottom style="hair">
        <color auto="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applyNumberFormat="0" applyFill="0" applyBorder="0" applyProtection="0">
      <alignment vertical="center"/>
    </xf>
    <xf numFmtId="0" fontId="4" fillId="0" borderId="0" applyNumberFormat="0" applyFill="0" applyBorder="0" applyAlignment="0" applyProtection="0"/>
    <xf numFmtId="0" fontId="2" fillId="0" borderId="0" applyFill="0" applyBorder="0" applyProtection="0">
      <alignment horizontal="left"/>
    </xf>
    <xf numFmtId="3" fontId="5" fillId="0" borderId="2" applyFill="0" applyProtection="0">
      <alignment horizontal="center"/>
    </xf>
    <xf numFmtId="0" fontId="5" fillId="0" borderId="0" applyFill="0" applyBorder="0" applyProtection="0">
      <alignment horizontal="center"/>
    </xf>
    <xf numFmtId="0" fontId="1" fillId="0" borderId="0" applyNumberFormat="0" applyFill="0" applyBorder="0" applyProtection="0">
      <alignment horizontal="left" vertical="center"/>
    </xf>
    <xf numFmtId="9" fontId="3" fillId="0" borderId="0" applyFill="0" applyBorder="0" applyProtection="0">
      <alignment horizontal="center" vertical="center"/>
    </xf>
    <xf numFmtId="0" fontId="6" fillId="2" borderId="1" applyNumberFormat="0" applyProtection="0">
      <alignment horizontal="left" vertical="center"/>
    </xf>
    <xf numFmtId="0" fontId="7" fillId="3" borderId="3" applyNumberFormat="0" applyAlignment="0" applyProtection="0"/>
    <xf numFmtId="43" fontId="8" fillId="0" borderId="0" applyFont="0" applyFill="0" applyBorder="0" applyAlignment="0" applyProtection="0"/>
    <xf numFmtId="164" fontId="8" fillId="0" borderId="0" applyFont="0" applyFill="0" applyBorder="0" applyAlignment="0" applyProtection="0"/>
    <xf numFmtId="9" fontId="8" fillId="0" borderId="0" applyFont="0" applyFill="0" applyBorder="0" applyAlignment="0" applyProtection="0"/>
  </cellStyleXfs>
  <cellXfs count="114">
    <xf numFmtId="0" fontId="0" fillId="0" borderId="0" xfId="0">
      <alignment vertical="center"/>
    </xf>
    <xf numFmtId="0" fontId="9" fillId="5" borderId="4" xfId="0" applyFont="1" applyFill="1" applyBorder="1" applyAlignment="1" applyProtection="1">
      <alignment horizontal="center" vertical="center"/>
      <protection locked="0"/>
    </xf>
    <xf numFmtId="0" fontId="10" fillId="0" borderId="0" xfId="0" applyFont="1" applyAlignment="1" applyProtection="1">
      <protection locked="0"/>
    </xf>
    <xf numFmtId="0" fontId="9" fillId="5" borderId="6" xfId="0" applyFont="1" applyFill="1" applyBorder="1" applyAlignment="1" applyProtection="1">
      <alignment horizontal="center" vertical="center"/>
      <protection locked="0"/>
    </xf>
    <xf numFmtId="0" fontId="9" fillId="5" borderId="7" xfId="0" applyFont="1" applyFill="1" applyBorder="1" applyAlignment="1" applyProtection="1">
      <alignment horizontal="center" vertical="center"/>
      <protection locked="0"/>
    </xf>
    <xf numFmtId="0" fontId="11" fillId="0" borderId="0" xfId="4" applyFont="1" applyProtection="1">
      <alignment horizontal="center"/>
      <protection locked="0"/>
    </xf>
    <xf numFmtId="0" fontId="10" fillId="7" borderId="0" xfId="0" applyFont="1" applyFill="1" applyAlignment="1" applyProtection="1">
      <protection locked="0"/>
    </xf>
    <xf numFmtId="0" fontId="10" fillId="8" borderId="8" xfId="0" applyFont="1" applyFill="1" applyBorder="1" applyAlignment="1" applyProtection="1">
      <protection locked="0"/>
    </xf>
    <xf numFmtId="0" fontId="13" fillId="0" borderId="0" xfId="0" applyFont="1" applyProtection="1">
      <alignment vertical="center"/>
    </xf>
    <xf numFmtId="0" fontId="14" fillId="0" borderId="0" xfId="0" applyFont="1" applyProtection="1">
      <alignment vertical="center"/>
    </xf>
    <xf numFmtId="0" fontId="13" fillId="0" borderId="0" xfId="0" applyFont="1" applyProtection="1">
      <alignment vertical="center"/>
      <protection locked="0"/>
    </xf>
    <xf numFmtId="0" fontId="13" fillId="7" borderId="0" xfId="0" applyFont="1" applyFill="1" applyAlignment="1" applyProtection="1">
      <protection locked="0"/>
    </xf>
    <xf numFmtId="0" fontId="13" fillId="4" borderId="8" xfId="0" applyFont="1" applyFill="1" applyBorder="1" applyAlignment="1" applyProtection="1">
      <protection locked="0"/>
    </xf>
    <xf numFmtId="166" fontId="13" fillId="4" borderId="8" xfId="9" applyNumberFormat="1" applyFont="1" applyFill="1" applyBorder="1" applyProtection="1">
      <protection locked="0"/>
    </xf>
    <xf numFmtId="167" fontId="13" fillId="4" borderId="8" xfId="10" applyNumberFormat="1" applyFont="1" applyFill="1" applyBorder="1" applyProtection="1">
      <protection locked="0"/>
    </xf>
    <xf numFmtId="168" fontId="13" fillId="4" borderId="8" xfId="11" applyNumberFormat="1" applyFont="1" applyFill="1" applyBorder="1" applyProtection="1">
      <protection locked="0"/>
    </xf>
    <xf numFmtId="0" fontId="13" fillId="4" borderId="8" xfId="0" applyFont="1" applyFill="1" applyBorder="1" applyAlignment="1" applyProtection="1">
      <alignment wrapText="1"/>
      <protection locked="0"/>
    </xf>
    <xf numFmtId="167" fontId="13" fillId="0" borderId="8" xfId="0" applyNumberFormat="1" applyFont="1" applyBorder="1" applyProtection="1">
      <alignment vertical="center"/>
      <protection locked="0"/>
    </xf>
    <xf numFmtId="167" fontId="13" fillId="4" borderId="8" xfId="10" applyNumberFormat="1" applyFont="1" applyFill="1" applyBorder="1" applyAlignment="1" applyProtection="1">
      <protection locked="0"/>
    </xf>
    <xf numFmtId="167" fontId="13" fillId="4" borderId="8" xfId="0" applyNumberFormat="1" applyFont="1" applyFill="1" applyBorder="1" applyAlignment="1" applyProtection="1">
      <protection locked="0"/>
    </xf>
    <xf numFmtId="168" fontId="13" fillId="4" borderId="8" xfId="0" applyNumberFormat="1" applyFont="1" applyFill="1" applyBorder="1" applyAlignment="1" applyProtection="1">
      <protection locked="0"/>
    </xf>
    <xf numFmtId="0" fontId="13" fillId="0" borderId="4" xfId="0" applyFont="1" applyBorder="1" applyAlignment="1" applyProtection="1">
      <protection locked="0"/>
    </xf>
    <xf numFmtId="17" fontId="13" fillId="0" borderId="4" xfId="0" applyNumberFormat="1" applyFont="1" applyBorder="1" applyAlignment="1" applyProtection="1">
      <protection locked="0"/>
    </xf>
    <xf numFmtId="17" fontId="13" fillId="6" borderId="4" xfId="0" applyNumberFormat="1" applyFont="1" applyFill="1" applyBorder="1" applyAlignment="1" applyProtection="1">
      <protection locked="0"/>
    </xf>
    <xf numFmtId="0" fontId="13" fillId="0" borderId="0" xfId="0" applyFont="1" applyAlignment="1" applyProtection="1">
      <protection locked="0"/>
    </xf>
    <xf numFmtId="0" fontId="13" fillId="0" borderId="5" xfId="0" applyFont="1" applyBorder="1" applyAlignment="1" applyProtection="1">
      <protection locked="0"/>
    </xf>
    <xf numFmtId="17" fontId="13" fillId="0" borderId="0" xfId="0" applyNumberFormat="1" applyFont="1" applyBorder="1" applyAlignment="1" applyProtection="1">
      <protection locked="0"/>
    </xf>
    <xf numFmtId="0" fontId="13" fillId="0" borderId="0" xfId="0" applyFont="1" applyBorder="1" applyAlignment="1" applyProtection="1">
      <protection locked="0"/>
    </xf>
    <xf numFmtId="0" fontId="13" fillId="0" borderId="5" xfId="0" applyFont="1" applyFill="1" applyBorder="1" applyAlignment="1" applyProtection="1">
      <protection locked="0"/>
    </xf>
    <xf numFmtId="14" fontId="13" fillId="0" borderId="4" xfId="0" applyNumberFormat="1" applyFont="1" applyBorder="1" applyAlignment="1" applyProtection="1">
      <protection locked="0"/>
    </xf>
    <xf numFmtId="1" fontId="13" fillId="0" borderId="4" xfId="0" applyNumberFormat="1" applyFont="1" applyBorder="1" applyAlignment="1" applyProtection="1">
      <protection locked="0"/>
    </xf>
    <xf numFmtId="1" fontId="13" fillId="6" borderId="4" xfId="0" applyNumberFormat="1" applyFont="1" applyFill="1" applyBorder="1" applyAlignment="1" applyProtection="1">
      <protection locked="0"/>
    </xf>
    <xf numFmtId="0" fontId="15" fillId="0" borderId="0" xfId="0" applyFont="1" applyProtection="1">
      <alignment vertical="center"/>
      <protection locked="0"/>
    </xf>
    <xf numFmtId="0" fontId="14" fillId="0" borderId="0" xfId="0" applyFont="1" applyProtection="1">
      <alignment vertical="center"/>
      <protection locked="0"/>
    </xf>
    <xf numFmtId="0" fontId="13" fillId="6" borderId="8" xfId="0" applyFont="1" applyFill="1" applyBorder="1" applyAlignment="1" applyProtection="1">
      <protection locked="0"/>
    </xf>
    <xf numFmtId="0" fontId="13" fillId="0" borderId="8" xfId="0" applyFont="1" applyBorder="1" applyAlignment="1" applyProtection="1">
      <protection locked="0"/>
    </xf>
    <xf numFmtId="0" fontId="13" fillId="5" borderId="8" xfId="0" applyFont="1" applyFill="1" applyBorder="1" applyAlignment="1" applyProtection="1">
      <protection locked="0"/>
    </xf>
    <xf numFmtId="0" fontId="13" fillId="0" borderId="0" xfId="0" applyFont="1" applyAlignment="1" applyProtection="1">
      <alignment horizontal="center"/>
    </xf>
    <xf numFmtId="0" fontId="13" fillId="0" borderId="0" xfId="0" applyFont="1" applyAlignment="1" applyProtection="1">
      <alignment vertical="center"/>
    </xf>
    <xf numFmtId="0" fontId="13" fillId="0" borderId="0" xfId="0" applyFont="1" applyAlignment="1" applyProtection="1">
      <alignment horizontal="center"/>
      <protection locked="0"/>
    </xf>
    <xf numFmtId="0" fontId="13" fillId="0" borderId="0" xfId="0" applyFont="1" applyAlignment="1" applyProtection="1">
      <alignment vertical="center"/>
      <protection locked="0"/>
    </xf>
    <xf numFmtId="0" fontId="6" fillId="0" borderId="0" xfId="2" applyFont="1" applyProtection="1">
      <alignment horizontal="left"/>
      <protection locked="0"/>
    </xf>
    <xf numFmtId="3" fontId="11" fillId="0" borderId="2" xfId="3" applyFont="1" applyProtection="1">
      <alignment horizontal="center"/>
      <protection locked="0"/>
    </xf>
    <xf numFmtId="3" fontId="11" fillId="0" borderId="2" xfId="3" applyFont="1" applyAlignment="1" applyProtection="1">
      <alignment horizontal="right"/>
      <protection locked="0"/>
    </xf>
    <xf numFmtId="0" fontId="6" fillId="0" borderId="0" xfId="0" applyFont="1" applyProtection="1">
      <alignment vertical="center"/>
      <protection locked="0"/>
    </xf>
    <xf numFmtId="0" fontId="13" fillId="0" borderId="0" xfId="0" quotePrefix="1" applyFont="1" applyAlignment="1" applyProtection="1">
      <alignment horizontal="center"/>
      <protection locked="0"/>
    </xf>
    <xf numFmtId="0" fontId="17" fillId="0" borderId="0" xfId="0" applyFont="1" applyAlignment="1" applyProtection="1">
      <alignment horizontal="center"/>
      <protection locked="0"/>
    </xf>
    <xf numFmtId="0" fontId="12" fillId="0" borderId="0" xfId="0" applyFont="1" applyAlignment="1" applyProtection="1">
      <alignment horizontal="right"/>
      <protection locked="0"/>
    </xf>
    <xf numFmtId="167" fontId="12" fillId="0" borderId="0" xfId="10" applyNumberFormat="1" applyFont="1" applyAlignment="1" applyProtection="1">
      <alignment horizontal="center"/>
      <protection locked="0"/>
    </xf>
    <xf numFmtId="165" fontId="12" fillId="0" borderId="0" xfId="0" applyNumberFormat="1" applyFont="1" applyAlignment="1" applyProtection="1">
      <alignment horizontal="center"/>
      <protection locked="0"/>
    </xf>
    <xf numFmtId="0" fontId="18" fillId="0" borderId="8" xfId="0" applyFont="1" applyBorder="1" applyProtection="1">
      <alignment vertical="center"/>
      <protection locked="0"/>
    </xf>
    <xf numFmtId="0" fontId="18" fillId="0" borderId="8" xfId="0" applyFont="1" applyBorder="1" applyAlignment="1" applyProtection="1">
      <alignment vertical="center" wrapText="1"/>
      <protection locked="0"/>
    </xf>
    <xf numFmtId="17" fontId="13" fillId="0" borderId="8" xfId="0" applyNumberFormat="1" applyFont="1" applyBorder="1" applyAlignment="1" applyProtection="1">
      <protection locked="0"/>
    </xf>
    <xf numFmtId="0" fontId="13" fillId="0" borderId="8" xfId="0" applyFont="1" applyBorder="1" applyProtection="1">
      <alignment vertical="center"/>
      <protection locked="0"/>
    </xf>
    <xf numFmtId="167" fontId="13" fillId="0" borderId="8" xfId="10" applyNumberFormat="1" applyFont="1" applyBorder="1" applyAlignment="1" applyProtection="1">
      <alignment vertical="center"/>
      <protection locked="0"/>
    </xf>
    <xf numFmtId="9" fontId="13" fillId="0" borderId="8" xfId="11" applyFont="1" applyBorder="1" applyAlignment="1" applyProtection="1">
      <alignment vertical="center"/>
      <protection locked="0"/>
    </xf>
    <xf numFmtId="0" fontId="19" fillId="0" borderId="8" xfId="0" applyFont="1" applyBorder="1" applyAlignment="1" applyProtection="1">
      <alignment vertical="center" wrapText="1"/>
      <protection locked="0"/>
    </xf>
    <xf numFmtId="49" fontId="19" fillId="0" borderId="8" xfId="0" applyNumberFormat="1" applyFont="1" applyBorder="1" applyAlignment="1" applyProtection="1">
      <alignment vertical="center" wrapText="1"/>
      <protection locked="0"/>
    </xf>
    <xf numFmtId="0" fontId="19" fillId="0" borderId="0" xfId="0" applyFont="1" applyBorder="1" applyAlignment="1" applyProtection="1">
      <alignment vertical="center" wrapText="1"/>
      <protection locked="0"/>
    </xf>
    <xf numFmtId="49" fontId="19" fillId="0" borderId="0" xfId="0" applyNumberFormat="1" applyFont="1" applyBorder="1" applyAlignment="1" applyProtection="1">
      <alignment vertical="center" wrapText="1"/>
      <protection locked="0"/>
    </xf>
    <xf numFmtId="0" fontId="20" fillId="0" borderId="0" xfId="0" applyFont="1" applyFill="1" applyBorder="1" applyAlignment="1" applyProtection="1"/>
    <xf numFmtId="0" fontId="20" fillId="0" borderId="0" xfId="0" applyFont="1" applyFill="1" applyBorder="1" applyAlignment="1" applyProtection="1">
      <protection locked="0"/>
    </xf>
    <xf numFmtId="3" fontId="20" fillId="12" borderId="0" xfId="0" applyNumberFormat="1" applyFont="1" applyFill="1" applyBorder="1" applyAlignment="1" applyProtection="1">
      <alignment horizontal="left"/>
      <protection locked="0"/>
    </xf>
    <xf numFmtId="3" fontId="20" fillId="12" borderId="0" xfId="0" applyNumberFormat="1" applyFont="1" applyFill="1" applyBorder="1" applyAlignment="1" applyProtection="1">
      <alignment horizontal="right"/>
      <protection locked="0"/>
    </xf>
    <xf numFmtId="0" fontId="19" fillId="0" borderId="0" xfId="0" applyFont="1" applyFill="1" applyBorder="1" applyAlignment="1" applyProtection="1"/>
    <xf numFmtId="0" fontId="21" fillId="0" borderId="0" xfId="0" applyFont="1" applyFill="1" applyBorder="1" applyAlignment="1" applyProtection="1">
      <alignment horizontal="center"/>
    </xf>
    <xf numFmtId="0" fontId="19" fillId="0" borderId="0" xfId="0" applyFont="1" applyFill="1" applyBorder="1" applyAlignment="1" applyProtection="1">
      <protection locked="0"/>
    </xf>
    <xf numFmtId="0" fontId="21" fillId="0" borderId="0" xfId="0" applyFont="1" applyFill="1" applyBorder="1" applyAlignment="1" applyProtection="1">
      <alignment horizontal="center"/>
      <protection locked="0"/>
    </xf>
    <xf numFmtId="0" fontId="19" fillId="9" borderId="9" xfId="0" applyFont="1" applyFill="1" applyBorder="1" applyAlignment="1" applyProtection="1">
      <protection locked="0"/>
    </xf>
    <xf numFmtId="0" fontId="19" fillId="9" borderId="9" xfId="0" applyFont="1" applyFill="1" applyBorder="1" applyAlignment="1" applyProtection="1">
      <alignment horizontal="left"/>
      <protection locked="0"/>
    </xf>
    <xf numFmtId="0" fontId="19" fillId="9" borderId="9" xfId="0" applyFont="1" applyFill="1" applyBorder="1" applyAlignment="1" applyProtection="1">
      <alignment horizontal="center"/>
      <protection locked="0"/>
    </xf>
    <xf numFmtId="0" fontId="19" fillId="11" borderId="0" xfId="0" applyFont="1" applyFill="1" applyBorder="1" applyAlignment="1" applyProtection="1">
      <alignment horizontal="center"/>
      <protection locked="0"/>
    </xf>
    <xf numFmtId="0" fontId="19" fillId="9" borderId="11" xfId="0" applyFont="1" applyFill="1" applyBorder="1" applyAlignment="1" applyProtection="1">
      <alignment horizontal="center"/>
      <protection locked="0"/>
    </xf>
    <xf numFmtId="0" fontId="19" fillId="9" borderId="10" xfId="0" applyFont="1" applyFill="1" applyBorder="1" applyAlignment="1" applyProtection="1">
      <alignment horizontal="center"/>
      <protection locked="0"/>
    </xf>
    <xf numFmtId="0" fontId="19" fillId="9" borderId="12" xfId="0" applyFont="1" applyFill="1" applyBorder="1" applyAlignment="1" applyProtection="1">
      <alignment horizontal="center"/>
      <protection locked="0"/>
    </xf>
    <xf numFmtId="0" fontId="19" fillId="11" borderId="0" xfId="0" applyFont="1" applyFill="1" applyBorder="1" applyAlignment="1" applyProtection="1">
      <protection locked="0"/>
    </xf>
    <xf numFmtId="3" fontId="19" fillId="0" borderId="0" xfId="0" applyNumberFormat="1" applyFont="1" applyFill="1" applyBorder="1" applyAlignment="1" applyProtection="1">
      <alignment horizontal="left" vertical="center" wrapText="1"/>
      <protection locked="0"/>
    </xf>
    <xf numFmtId="3" fontId="19" fillId="0" borderId="0" xfId="0" applyNumberFormat="1" applyFont="1" applyFill="1" applyBorder="1" applyAlignment="1" applyProtection="1">
      <alignment horizontal="center" vertical="center" wrapText="1"/>
      <protection locked="0"/>
    </xf>
    <xf numFmtId="0" fontId="19" fillId="0" borderId="0" xfId="0" applyFont="1" applyFill="1" applyBorder="1" applyAlignment="1" applyProtection="1">
      <alignment vertical="center"/>
      <protection locked="0"/>
    </xf>
    <xf numFmtId="0" fontId="22" fillId="0" borderId="0" xfId="0" applyFont="1" applyFill="1" applyBorder="1" applyAlignment="1" applyProtection="1">
      <alignment horizontal="center" vertical="center"/>
      <protection locked="0"/>
    </xf>
    <xf numFmtId="0" fontId="19" fillId="0" borderId="13" xfId="0" applyFont="1" applyFill="1" applyBorder="1" applyAlignment="1" applyProtection="1">
      <alignment vertical="center"/>
      <protection locked="0"/>
    </xf>
    <xf numFmtId="0" fontId="23" fillId="0" borderId="0" xfId="0" applyFont="1" applyFill="1" applyBorder="1" applyAlignment="1" applyProtection="1">
      <alignment horizontal="center" vertical="center"/>
      <protection locked="0"/>
    </xf>
    <xf numFmtId="0" fontId="23" fillId="0" borderId="14" xfId="0" applyFont="1" applyFill="1" applyBorder="1" applyAlignment="1" applyProtection="1">
      <alignment horizontal="center" vertical="center"/>
      <protection locked="0"/>
    </xf>
    <xf numFmtId="3" fontId="19" fillId="12" borderId="0" xfId="0" applyNumberFormat="1" applyFont="1" applyFill="1" applyBorder="1" applyAlignment="1" applyProtection="1">
      <alignment horizontal="left"/>
      <protection locked="0"/>
    </xf>
    <xf numFmtId="3" fontId="19" fillId="0" borderId="0" xfId="0" applyNumberFormat="1" applyFont="1" applyFill="1" applyBorder="1" applyAlignment="1" applyProtection="1">
      <protection locked="0"/>
    </xf>
    <xf numFmtId="4" fontId="19" fillId="10" borderId="0" xfId="0" applyNumberFormat="1" applyFont="1" applyFill="1" applyBorder="1" applyAlignment="1" applyProtection="1">
      <protection locked="0"/>
    </xf>
    <xf numFmtId="4" fontId="19" fillId="0" borderId="0" xfId="0" applyNumberFormat="1" applyFont="1" applyFill="1" applyBorder="1" applyAlignment="1" applyProtection="1">
      <protection locked="0"/>
    </xf>
    <xf numFmtId="169" fontId="21" fillId="0" borderId="13" xfId="0" applyNumberFormat="1" applyFont="1" applyFill="1" applyBorder="1" applyAlignment="1" applyProtection="1">
      <protection locked="0"/>
    </xf>
    <xf numFmtId="169" fontId="21" fillId="0" borderId="0" xfId="0" applyNumberFormat="1" applyFont="1" applyFill="1" applyBorder="1" applyAlignment="1" applyProtection="1">
      <protection locked="0"/>
    </xf>
    <xf numFmtId="169" fontId="21" fillId="0" borderId="14" xfId="0" applyNumberFormat="1" applyFont="1" applyFill="1" applyBorder="1" applyAlignment="1" applyProtection="1">
      <protection locked="0"/>
    </xf>
    <xf numFmtId="167" fontId="21" fillId="0" borderId="13" xfId="10" applyNumberFormat="1" applyFont="1" applyFill="1" applyBorder="1" applyProtection="1">
      <protection locked="0"/>
    </xf>
    <xf numFmtId="167" fontId="21" fillId="0" borderId="0" xfId="10" applyNumberFormat="1" applyFont="1" applyFill="1" applyBorder="1" applyProtection="1">
      <protection locked="0"/>
    </xf>
    <xf numFmtId="167" fontId="21" fillId="0" borderId="14" xfId="10" applyNumberFormat="1" applyFont="1" applyFill="1" applyBorder="1" applyProtection="1">
      <protection locked="0"/>
    </xf>
    <xf numFmtId="3" fontId="19" fillId="12" borderId="0" xfId="0" applyNumberFormat="1" applyFont="1" applyFill="1" applyBorder="1" applyAlignment="1" applyProtection="1">
      <alignment horizontal="right"/>
      <protection locked="0"/>
    </xf>
    <xf numFmtId="169" fontId="19" fillId="12" borderId="0" xfId="0" applyNumberFormat="1" applyFont="1" applyFill="1" applyBorder="1" applyAlignment="1" applyProtection="1">
      <alignment horizontal="left"/>
      <protection locked="0"/>
    </xf>
    <xf numFmtId="3" fontId="24" fillId="0" borderId="10" xfId="0" applyNumberFormat="1" applyFont="1" applyFill="1" applyBorder="1" applyAlignment="1" applyProtection="1">
      <protection locked="0"/>
    </xf>
    <xf numFmtId="169" fontId="24" fillId="0" borderId="10" xfId="0" applyNumberFormat="1" applyFont="1" applyFill="1" applyBorder="1" applyAlignment="1" applyProtection="1">
      <protection locked="0"/>
    </xf>
    <xf numFmtId="169" fontId="24" fillId="0" borderId="15" xfId="0" applyNumberFormat="1" applyFont="1" applyFill="1" applyBorder="1" applyAlignment="1" applyProtection="1">
      <protection locked="0"/>
    </xf>
    <xf numFmtId="169" fontId="24" fillId="0" borderId="16" xfId="0" applyNumberFormat="1" applyFont="1" applyFill="1" applyBorder="1" applyAlignment="1" applyProtection="1">
      <protection locked="0"/>
    </xf>
    <xf numFmtId="169" fontId="24" fillId="0" borderId="17" xfId="0" applyNumberFormat="1" applyFont="1" applyFill="1" applyBorder="1" applyAlignment="1" applyProtection="1">
      <protection locked="0"/>
    </xf>
    <xf numFmtId="167" fontId="24" fillId="0" borderId="15" xfId="10" applyNumberFormat="1" applyFont="1" applyFill="1" applyBorder="1" applyProtection="1">
      <protection locked="0"/>
    </xf>
    <xf numFmtId="167" fontId="24" fillId="0" borderId="16" xfId="10" applyNumberFormat="1" applyFont="1" applyFill="1" applyBorder="1" applyProtection="1">
      <protection locked="0"/>
    </xf>
    <xf numFmtId="167" fontId="24" fillId="0" borderId="17" xfId="10" applyNumberFormat="1" applyFont="1" applyFill="1" applyBorder="1" applyProtection="1">
      <protection locked="0"/>
    </xf>
    <xf numFmtId="0" fontId="21" fillId="0" borderId="0" xfId="0" applyFont="1" applyFill="1" applyBorder="1" applyAlignment="1" applyProtection="1">
      <protection locked="0"/>
    </xf>
    <xf numFmtId="3" fontId="15" fillId="0" borderId="0" xfId="0" applyNumberFormat="1" applyFont="1" applyFill="1" applyBorder="1" applyAlignment="1" applyProtection="1">
      <alignment horizontal="left"/>
      <protection locked="0"/>
    </xf>
    <xf numFmtId="0" fontId="15" fillId="0" borderId="0" xfId="0" applyFont="1" applyFill="1" applyBorder="1" applyAlignment="1" applyProtection="1">
      <protection locked="0"/>
    </xf>
    <xf numFmtId="3" fontId="15" fillId="0" borderId="0" xfId="0" applyNumberFormat="1" applyFont="1" applyFill="1" applyBorder="1" applyAlignment="1" applyProtection="1">
      <protection locked="0"/>
    </xf>
    <xf numFmtId="0" fontId="24" fillId="0" borderId="0" xfId="0" applyFont="1" applyFill="1" applyBorder="1" applyAlignment="1" applyProtection="1">
      <protection locked="0"/>
    </xf>
    <xf numFmtId="3" fontId="24" fillId="0" borderId="0" xfId="0" applyNumberFormat="1" applyFont="1" applyFill="1" applyBorder="1" applyAlignment="1" applyProtection="1">
      <protection locked="0"/>
    </xf>
    <xf numFmtId="0" fontId="0" fillId="0" borderId="0" xfId="0" applyAlignment="1">
      <alignment horizontal="left" vertical="center" wrapText="1"/>
    </xf>
    <xf numFmtId="0" fontId="0" fillId="0" borderId="0" xfId="0" applyAlignment="1">
      <alignment horizontal="left" vertical="center"/>
    </xf>
    <xf numFmtId="0" fontId="25" fillId="0" borderId="0" xfId="0" applyFont="1" applyAlignment="1" applyProtection="1">
      <protection locked="0"/>
    </xf>
    <xf numFmtId="0" fontId="16" fillId="0" borderId="0" xfId="0" applyFont="1" applyAlignment="1" applyProtection="1">
      <alignment horizontal="center" wrapText="1"/>
      <protection locked="0"/>
    </xf>
    <xf numFmtId="0" fontId="12" fillId="3" borderId="0" xfId="8" applyNumberFormat="1" applyFont="1" applyBorder="1" applyAlignment="1" applyProtection="1">
      <alignment horizontal="center"/>
      <protection locked="0"/>
    </xf>
  </cellXfs>
  <cellStyles count="12">
    <cellStyle name="Activity" xfId="2"/>
    <cellStyle name="Comma" xfId="9" builtinId="3"/>
    <cellStyle name="Currency" xfId="10" builtinId="4"/>
    <cellStyle name="Heading 1" xfId="1" builtinId="16" customBuiltin="1"/>
    <cellStyle name="Label" xfId="5"/>
    <cellStyle name="Normal" xfId="0" builtinId="0" customBuiltin="1"/>
    <cellStyle name="Output" xfId="8" builtinId="21"/>
    <cellStyle name="Percent" xfId="11" builtinId="5"/>
    <cellStyle name="Percent Complete" xfId="6"/>
    <cellStyle name="Period Headers" xfId="3"/>
    <cellStyle name="Period Highlight Control" xfId="7"/>
    <cellStyle name="Project Headers" xfId="4"/>
  </cellStyles>
  <dxfs count="7">
    <dxf>
      <border>
        <top style="thin">
          <color theme="7"/>
        </top>
        <vertical/>
        <horizontal/>
      </border>
    </dxf>
    <dxf>
      <fill>
        <patternFill>
          <bgColor theme="9" tint="0.59996337778862885"/>
        </patternFill>
      </fill>
      <border>
        <left style="thin">
          <color theme="9" tint="-0.24994659260841701"/>
        </left>
        <right style="thin">
          <color theme="9" tint="-0.24994659260841701"/>
        </right>
        <bottom style="thin">
          <color theme="7"/>
        </bottom>
        <vertical/>
        <horizontal/>
      </border>
    </dxf>
    <dxf>
      <border>
        <top style="thin">
          <color theme="7"/>
        </top>
        <vertical/>
        <horizontal/>
      </border>
    </dxf>
    <dxf>
      <fill>
        <patternFill>
          <bgColor theme="0"/>
        </patternFill>
      </fill>
      <border>
        <bottom style="thin">
          <color theme="0"/>
        </bottom>
        <vertical/>
        <horizontal/>
      </border>
    </dxf>
    <dxf>
      <fill>
        <patternFill>
          <bgColor theme="0" tint="-4.9989318521683403E-2"/>
        </patternFill>
      </fill>
      <border>
        <bottom style="thin">
          <color theme="0"/>
        </bottom>
        <vertical/>
        <horizontal/>
      </border>
    </dxf>
    <dxf>
      <fill>
        <patternFill>
          <bgColor theme="9" tint="0.59996337778862885"/>
        </patternFill>
      </fill>
      <border>
        <left style="thin">
          <color theme="9" tint="-0.24994659260841701"/>
        </left>
        <right style="thin">
          <color theme="9" tint="-0.24994659260841701"/>
        </right>
        <bottom style="thin">
          <color theme="9" tint="0.59996337778862885"/>
        </bottom>
        <vertical/>
        <horizontal/>
      </border>
    </dxf>
    <dxf>
      <font>
        <strike/>
        <color auto="1"/>
      </font>
      <fill>
        <patternFill patternType="darkGray">
          <fgColor rgb="FFFFC000"/>
          <bgColor auto="1"/>
        </patternFill>
      </fill>
      <border>
        <bottom style="thin">
          <color theme="0"/>
        </bottom>
      </border>
    </dxf>
  </dxfs>
  <tableStyles count="0" defaultTableStyle="TableStyleMedium2" defaultPivotStyle="PivotStyleLight16"/>
  <colors>
    <mruColors>
      <color rgb="FF585972"/>
      <color rgb="FF717A9F"/>
      <color rgb="FF9BA1BB"/>
      <color rgb="FF515979"/>
      <color rgb="FFAAC56D"/>
      <color rgb="FFBAD08A"/>
      <color rgb="FFB5CD81"/>
      <color rgb="FFA7C369"/>
      <color rgb="FFBDD2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'Strategic roadmap'!$B$3</c:f>
              <c:strCache>
                <c:ptCount val="1"/>
                <c:pt idx="0">
                  <c:v>Start Date</c:v>
                </c:pt>
              </c:strCache>
            </c:strRef>
          </c:tx>
          <c:spPr>
            <a:noFill/>
            <a:ln>
              <a:noFill/>
            </a:ln>
            <a:effectLst/>
          </c:spPr>
          <c:invertIfNegative val="0"/>
          <c:cat>
            <c:strRef>
              <c:f>'Strategic roadmap'!$A$4:$A$13</c:f>
              <c:strCache>
                <c:ptCount val="10"/>
                <c:pt idx="0">
                  <c:v>R&amp;D product 1</c:v>
                </c:pt>
                <c:pt idx="1">
                  <c:v>Meet potential customers</c:v>
                </c:pt>
                <c:pt idx="2">
                  <c:v>Digital marketing efforts</c:v>
                </c:pt>
                <c:pt idx="3">
                  <c:v>R&amp;D product 2</c:v>
                </c:pt>
                <c:pt idx="4">
                  <c:v>Sell product 1</c:v>
                </c:pt>
                <c:pt idx="5">
                  <c:v>Raise funding</c:v>
                </c:pt>
                <c:pt idx="6">
                  <c:v>Increase team</c:v>
                </c:pt>
                <c:pt idx="7">
                  <c:v>Meet potential customers</c:v>
                </c:pt>
                <c:pt idx="8">
                  <c:v>Digital marketing efforts</c:v>
                </c:pt>
                <c:pt idx="9">
                  <c:v>Sell product 2</c:v>
                </c:pt>
              </c:strCache>
            </c:strRef>
          </c:cat>
          <c:val>
            <c:numRef>
              <c:f>'Strategic roadmap'!$B$4:$B$13</c:f>
              <c:numCache>
                <c:formatCode>mmm\-yy</c:formatCode>
                <c:ptCount val="10"/>
                <c:pt idx="0">
                  <c:v>43009</c:v>
                </c:pt>
                <c:pt idx="1">
                  <c:v>43252</c:v>
                </c:pt>
                <c:pt idx="2">
                  <c:v>43344</c:v>
                </c:pt>
                <c:pt idx="3">
                  <c:v>43466</c:v>
                </c:pt>
                <c:pt idx="4">
                  <c:v>43374</c:v>
                </c:pt>
                <c:pt idx="5">
                  <c:v>43466</c:v>
                </c:pt>
                <c:pt idx="6">
                  <c:v>43525</c:v>
                </c:pt>
                <c:pt idx="7">
                  <c:v>43709</c:v>
                </c:pt>
                <c:pt idx="8">
                  <c:v>43770</c:v>
                </c:pt>
                <c:pt idx="9">
                  <c:v>43800</c:v>
                </c:pt>
              </c:numCache>
            </c:numRef>
          </c:val>
          <c:extLst>
            <c:ext xmlns:c16="http://schemas.microsoft.com/office/drawing/2014/chart" uri="{C3380CC4-5D6E-409C-BE32-E72D297353CC}">
              <c16:uniqueId val="{00000000-4C60-432F-9585-879383DE46D1}"/>
            </c:ext>
          </c:extLst>
        </c:ser>
        <c:ser>
          <c:idx val="1"/>
          <c:order val="1"/>
          <c:tx>
            <c:strRef>
              <c:f>'Strategic roadmap'!$C$3</c:f>
              <c:strCache>
                <c:ptCount val="1"/>
                <c:pt idx="0">
                  <c:v>Duration</c:v>
                </c:pt>
              </c:strCache>
            </c:strRef>
          </c:tx>
          <c:spPr>
            <a:solidFill>
              <a:srgbClr val="585972"/>
            </a:solidFill>
            <a:ln>
              <a:noFill/>
            </a:ln>
            <a:effectLst/>
          </c:spPr>
          <c:invertIfNegative val="0"/>
          <c:cat>
            <c:strRef>
              <c:f>'Strategic roadmap'!$A$4:$A$13</c:f>
              <c:strCache>
                <c:ptCount val="10"/>
                <c:pt idx="0">
                  <c:v>R&amp;D product 1</c:v>
                </c:pt>
                <c:pt idx="1">
                  <c:v>Meet potential customers</c:v>
                </c:pt>
                <c:pt idx="2">
                  <c:v>Digital marketing efforts</c:v>
                </c:pt>
                <c:pt idx="3">
                  <c:v>R&amp;D product 2</c:v>
                </c:pt>
                <c:pt idx="4">
                  <c:v>Sell product 1</c:v>
                </c:pt>
                <c:pt idx="5">
                  <c:v>Raise funding</c:v>
                </c:pt>
                <c:pt idx="6">
                  <c:v>Increase team</c:v>
                </c:pt>
                <c:pt idx="7">
                  <c:v>Meet potential customers</c:v>
                </c:pt>
                <c:pt idx="8">
                  <c:v>Digital marketing efforts</c:v>
                </c:pt>
                <c:pt idx="9">
                  <c:v>Sell product 2</c:v>
                </c:pt>
              </c:strCache>
            </c:strRef>
          </c:cat>
          <c:val>
            <c:numRef>
              <c:f>'Strategic roadmap'!$C$4:$C$13</c:f>
              <c:numCache>
                <c:formatCode>General</c:formatCode>
                <c:ptCount val="10"/>
                <c:pt idx="0">
                  <c:v>400</c:v>
                </c:pt>
                <c:pt idx="1">
                  <c:v>150</c:v>
                </c:pt>
                <c:pt idx="2">
                  <c:v>120</c:v>
                </c:pt>
                <c:pt idx="3">
                  <c:v>280</c:v>
                </c:pt>
                <c:pt idx="4">
                  <c:v>480</c:v>
                </c:pt>
                <c:pt idx="5">
                  <c:v>40</c:v>
                </c:pt>
                <c:pt idx="6">
                  <c:v>20</c:v>
                </c:pt>
                <c:pt idx="7">
                  <c:v>150</c:v>
                </c:pt>
                <c:pt idx="8">
                  <c:v>100</c:v>
                </c:pt>
                <c:pt idx="9">
                  <c:v>120</c:v>
                </c:pt>
              </c:numCache>
            </c:numRef>
          </c:val>
          <c:extLst>
            <c:ext xmlns:c16="http://schemas.microsoft.com/office/drawing/2014/chart" uri="{C3380CC4-5D6E-409C-BE32-E72D297353CC}">
              <c16:uniqueId val="{00000001-4C60-432F-9585-879383DE46D1}"/>
            </c:ext>
          </c:extLst>
        </c:ser>
        <c:dLbls>
          <c:showLegendKey val="0"/>
          <c:showVal val="0"/>
          <c:showCatName val="0"/>
          <c:showSerName val="0"/>
          <c:showPercent val="0"/>
          <c:showBubbleSize val="0"/>
        </c:dLbls>
        <c:gapWidth val="10"/>
        <c:overlap val="100"/>
        <c:axId val="89046992"/>
        <c:axId val="89045032"/>
      </c:barChart>
      <c:scatterChart>
        <c:scatterStyle val="lineMarker"/>
        <c:varyColors val="0"/>
        <c:ser>
          <c:idx val="2"/>
          <c:order val="2"/>
          <c:spPr>
            <a:ln w="25400" cap="rnd">
              <a:noFill/>
              <a:round/>
            </a:ln>
            <a:effectLst/>
          </c:spPr>
          <c:marker>
            <c:symbol val="diamond"/>
            <c:size val="10"/>
            <c:spPr>
              <a:solidFill>
                <a:schemeClr val="accent6"/>
              </a:solidFill>
              <a:ln w="9525">
                <a:solidFill>
                  <a:schemeClr val="accent3"/>
                </a:solidFill>
              </a:ln>
              <a:effectLst/>
            </c:spPr>
          </c:marker>
          <c:dLbls>
            <c:dLbl>
              <c:idx val="0"/>
              <c:tx>
                <c:rich>
                  <a:bodyPr/>
                  <a:lstStyle/>
                  <a:p>
                    <a:fld id="{3ECC5633-59D9-463B-BA97-669B182E0136}" type="CELLRANGE">
                      <a:rPr lang="en-US"/>
                      <a:pPr/>
                      <a:t>[CELLRANGE]</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4C60-432F-9585-879383DE46D1}"/>
                </c:ext>
              </c:extLst>
            </c:dLbl>
            <c:dLbl>
              <c:idx val="1"/>
              <c:layout>
                <c:manualLayout>
                  <c:x val="2.6625239470032036E-4"/>
                  <c:y val="0"/>
                </c:manualLayout>
              </c:layout>
              <c:tx>
                <c:rich>
                  <a:bodyPr/>
                  <a:lstStyle/>
                  <a:p>
                    <a:fld id="{D84C284F-EF43-4B6A-BD5F-8278CED80CF8}" type="CELLRANGE">
                      <a:rPr lang="en-US"/>
                      <a:pPr/>
                      <a:t>[CELLRANGE]</a:t>
                    </a:fld>
                    <a:endParaRPr lang="fr-FR"/>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4C60-432F-9585-879383DE46D1}"/>
                </c:ext>
              </c:extLst>
            </c:dLbl>
            <c:dLbl>
              <c:idx val="2"/>
              <c:tx>
                <c:rich>
                  <a:bodyPr/>
                  <a:lstStyle/>
                  <a:p>
                    <a:fld id="{AED6293C-B90B-4C54-9A15-1F2219EDAA45}" type="CELLRANGE">
                      <a:rPr lang="fr-FR"/>
                      <a:pPr/>
                      <a:t>[CELLRANGE]</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4C60-432F-9585-879383DE46D1}"/>
                </c:ext>
              </c:extLst>
            </c:dLbl>
            <c:dLbl>
              <c:idx val="3"/>
              <c:tx>
                <c:rich>
                  <a:bodyPr/>
                  <a:lstStyle/>
                  <a:p>
                    <a:fld id="{B3E95EF0-DA81-437B-811A-0924ECCF3B18}" type="CELLRANGE">
                      <a:rPr lang="fr-FR"/>
                      <a:pPr/>
                      <a:t>[CELLRANGE]</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4C60-432F-9585-879383DE46D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'Strategic roadmap'!$B$17:$B$20</c:f>
              <c:numCache>
                <c:formatCode>m/d/yyyy</c:formatCode>
                <c:ptCount val="4"/>
                <c:pt idx="0">
                  <c:v>43409</c:v>
                </c:pt>
                <c:pt idx="1">
                  <c:v>43746</c:v>
                </c:pt>
                <c:pt idx="2">
                  <c:v>43854</c:v>
                </c:pt>
                <c:pt idx="3">
                  <c:v>43506</c:v>
                </c:pt>
              </c:numCache>
            </c:numRef>
          </c:xVal>
          <c:yVal>
            <c:numRef>
              <c:f>'Strategic roadmap'!$D$17:$D$20</c:f>
              <c:numCache>
                <c:formatCode>0</c:formatCode>
                <c:ptCount val="4"/>
                <c:pt idx="0">
                  <c:v>9.5</c:v>
                </c:pt>
                <c:pt idx="1">
                  <c:v>6.5</c:v>
                </c:pt>
                <c:pt idx="2">
                  <c:v>5.5</c:v>
                </c:pt>
                <c:pt idx="3">
                  <c:v>4.5</c:v>
                </c:pt>
              </c:numCache>
            </c:numRef>
          </c:yVal>
          <c:smooth val="0"/>
          <c:extLst>
            <c:ext xmlns:c15="http://schemas.microsoft.com/office/drawing/2012/chart" uri="{02D57815-91ED-43cb-92C2-25804820EDAC}">
              <c15:datalabelsRange>
                <c15:f>{"Product 1 finished"\"Product 2 finished"\"First customer"\"2M€ raised"}</c15:f>
                <c15:dlblRangeCache>
                  <c:ptCount val="4"/>
                  <c:pt idx="0">
                    <c:v>Product 1 finished</c:v>
                  </c:pt>
                  <c:pt idx="1">
                    <c:v>Product 2 finished</c:v>
                  </c:pt>
                  <c:pt idx="2">
                    <c:v>First customer</c:v>
                  </c:pt>
                  <c:pt idx="3">
                    <c:v>2M€ raised</c:v>
                  </c:pt>
                </c15:dlblRangeCache>
              </c15:datalabelsRange>
            </c:ext>
            <c:ext xmlns:c16="http://schemas.microsoft.com/office/drawing/2014/chart" uri="{C3380CC4-5D6E-409C-BE32-E72D297353CC}">
              <c16:uniqueId val="{00000006-4C60-432F-9585-879383DE46D1}"/>
            </c:ext>
          </c:extLst>
        </c:ser>
        <c:dLbls>
          <c:showLegendKey val="0"/>
          <c:showVal val="0"/>
          <c:showCatName val="0"/>
          <c:showSerName val="0"/>
          <c:showPercent val="0"/>
          <c:showBubbleSize val="0"/>
        </c:dLbls>
        <c:axId val="212554480"/>
        <c:axId val="212554088"/>
      </c:scatterChart>
      <c:catAx>
        <c:axId val="8904699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fr-FR"/>
          </a:p>
        </c:txPr>
        <c:crossAx val="89045032"/>
        <c:crosses val="autoZero"/>
        <c:auto val="1"/>
        <c:lblAlgn val="ctr"/>
        <c:lblOffset val="100"/>
        <c:noMultiLvlLbl val="0"/>
      </c:catAx>
      <c:valAx>
        <c:axId val="89045032"/>
        <c:scaling>
          <c:orientation val="minMax"/>
          <c:min val="42614"/>
        </c:scaling>
        <c:delete val="0"/>
        <c:axPos val="t"/>
        <c:majorGridlines>
          <c:spPr>
            <a:ln w="9525" cap="flat" cmpd="sng" algn="ctr">
              <a:solidFill>
                <a:schemeClr val="tx1">
                  <a:lumMod val="15000"/>
                  <a:lumOff val="85000"/>
                </a:schemeClr>
              </a:solidFill>
              <a:round/>
            </a:ln>
            <a:effectLst/>
          </c:spPr>
        </c:majorGridlines>
        <c:numFmt formatCode="mmm\-yy"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fr-FR"/>
          </a:p>
        </c:txPr>
        <c:crossAx val="89046992"/>
        <c:crosses val="autoZero"/>
        <c:crossBetween val="between"/>
        <c:majorUnit val="200"/>
        <c:minorUnit val="40"/>
      </c:valAx>
      <c:valAx>
        <c:axId val="212554088"/>
        <c:scaling>
          <c:orientation val="minMax"/>
          <c:max val="10"/>
        </c:scaling>
        <c:delete val="1"/>
        <c:axPos val="r"/>
        <c:numFmt formatCode="0" sourceLinked="1"/>
        <c:majorTickMark val="out"/>
        <c:minorTickMark val="none"/>
        <c:tickLblPos val="nextTo"/>
        <c:crossAx val="212554480"/>
        <c:crosses val="max"/>
        <c:crossBetween val="midCat"/>
      </c:valAx>
      <c:valAx>
        <c:axId val="212554480"/>
        <c:scaling>
          <c:orientation val="minMax"/>
        </c:scaling>
        <c:delete val="1"/>
        <c:axPos val="b"/>
        <c:numFmt formatCode="m/d/yyyy" sourceLinked="1"/>
        <c:majorTickMark val="out"/>
        <c:minorTickMark val="none"/>
        <c:tickLblPos val="nextTo"/>
        <c:crossAx val="212554088"/>
        <c:crosses val="autoZero"/>
        <c:crossBetween val="midCat"/>
      </c:valAx>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8619225721784775"/>
          <c:y val="0.11327209098862642"/>
          <c:w val="0.42761548556430445"/>
          <c:h val="0.71269247594050744"/>
        </c:manualLayout>
      </c:layout>
      <c:radarChart>
        <c:radarStyle val="marker"/>
        <c:varyColors val="0"/>
        <c:ser>
          <c:idx val="0"/>
          <c:order val="0"/>
          <c:tx>
            <c:strRef>
              <c:f>Competition!$B$3</c:f>
              <c:strCache>
                <c:ptCount val="1"/>
                <c:pt idx="0">
                  <c:v>My Company </c:v>
                </c:pt>
              </c:strCache>
            </c:strRef>
          </c:tx>
          <c:spPr>
            <a:ln w="28575" cap="rnd">
              <a:solidFill>
                <a:schemeClr val="accent1">
                  <a:shade val="58000"/>
                </a:schemeClr>
              </a:solidFill>
              <a:round/>
            </a:ln>
            <a:effectLst/>
          </c:spPr>
          <c:marker>
            <c:symbol val="none"/>
          </c:marker>
          <c:cat>
            <c:strRef>
              <c:f>Competition!$A$4:$A$8</c:f>
              <c:strCache>
                <c:ptCount val="5"/>
                <c:pt idx="0">
                  <c:v>Price</c:v>
                </c:pt>
                <c:pt idx="1">
                  <c:v>Ease of use</c:v>
                </c:pt>
                <c:pt idx="2">
                  <c:v>Quality</c:v>
                </c:pt>
                <c:pt idx="3">
                  <c:v>Performance</c:v>
                </c:pt>
                <c:pt idx="4">
                  <c:v>Novelty</c:v>
                </c:pt>
              </c:strCache>
            </c:strRef>
          </c:cat>
          <c:val>
            <c:numRef>
              <c:f>Competition!$B$4:$B$8</c:f>
              <c:numCache>
                <c:formatCode>General</c:formatCode>
                <c:ptCount val="5"/>
                <c:pt idx="0">
                  <c:v>5</c:v>
                </c:pt>
                <c:pt idx="1">
                  <c:v>3</c:v>
                </c:pt>
                <c:pt idx="2">
                  <c:v>2</c:v>
                </c:pt>
                <c:pt idx="3">
                  <c:v>4</c:v>
                </c:pt>
                <c:pt idx="4">
                  <c:v>3</c:v>
                </c:pt>
              </c:numCache>
            </c:numRef>
          </c:val>
          <c:extLst>
            <c:ext xmlns:c16="http://schemas.microsoft.com/office/drawing/2014/chart" uri="{C3380CC4-5D6E-409C-BE32-E72D297353CC}">
              <c16:uniqueId val="{00000000-1BC3-4808-B471-BD0D57567842}"/>
            </c:ext>
          </c:extLst>
        </c:ser>
        <c:ser>
          <c:idx val="1"/>
          <c:order val="1"/>
          <c:tx>
            <c:strRef>
              <c:f>Competition!$C$3</c:f>
              <c:strCache>
                <c:ptCount val="1"/>
                <c:pt idx="0">
                  <c:v>Competitor 1</c:v>
                </c:pt>
              </c:strCache>
            </c:strRef>
          </c:tx>
          <c:spPr>
            <a:ln w="28575" cap="rnd">
              <a:solidFill>
                <a:schemeClr val="accent1">
                  <a:shade val="86000"/>
                </a:schemeClr>
              </a:solidFill>
              <a:round/>
            </a:ln>
            <a:effectLst/>
          </c:spPr>
          <c:marker>
            <c:symbol val="none"/>
          </c:marker>
          <c:cat>
            <c:strRef>
              <c:f>Competition!$A$4:$A$8</c:f>
              <c:strCache>
                <c:ptCount val="5"/>
                <c:pt idx="0">
                  <c:v>Price</c:v>
                </c:pt>
                <c:pt idx="1">
                  <c:v>Ease of use</c:v>
                </c:pt>
                <c:pt idx="2">
                  <c:v>Quality</c:v>
                </c:pt>
                <c:pt idx="3">
                  <c:v>Performance</c:v>
                </c:pt>
                <c:pt idx="4">
                  <c:v>Novelty</c:v>
                </c:pt>
              </c:strCache>
            </c:strRef>
          </c:cat>
          <c:val>
            <c:numRef>
              <c:f>Competition!$C$4:$C$8</c:f>
              <c:numCache>
                <c:formatCode>General</c:formatCode>
                <c:ptCount val="5"/>
                <c:pt idx="0">
                  <c:v>4</c:v>
                </c:pt>
                <c:pt idx="1">
                  <c:v>3</c:v>
                </c:pt>
                <c:pt idx="2">
                  <c:v>1</c:v>
                </c:pt>
                <c:pt idx="3">
                  <c:v>4</c:v>
                </c:pt>
                <c:pt idx="4">
                  <c:v>3</c:v>
                </c:pt>
              </c:numCache>
            </c:numRef>
          </c:val>
          <c:extLst>
            <c:ext xmlns:c16="http://schemas.microsoft.com/office/drawing/2014/chart" uri="{C3380CC4-5D6E-409C-BE32-E72D297353CC}">
              <c16:uniqueId val="{00000001-1BC3-4808-B471-BD0D57567842}"/>
            </c:ext>
          </c:extLst>
        </c:ser>
        <c:ser>
          <c:idx val="2"/>
          <c:order val="2"/>
          <c:tx>
            <c:strRef>
              <c:f>Competition!$D$3</c:f>
              <c:strCache>
                <c:ptCount val="1"/>
                <c:pt idx="0">
                  <c:v>Competitor 2</c:v>
                </c:pt>
              </c:strCache>
            </c:strRef>
          </c:tx>
          <c:spPr>
            <a:ln w="28575" cap="rnd">
              <a:solidFill>
                <a:schemeClr val="accent1">
                  <a:tint val="86000"/>
                </a:schemeClr>
              </a:solidFill>
              <a:round/>
            </a:ln>
            <a:effectLst/>
          </c:spPr>
          <c:marker>
            <c:symbol val="none"/>
          </c:marker>
          <c:cat>
            <c:strRef>
              <c:f>Competition!$A$4:$A$8</c:f>
              <c:strCache>
                <c:ptCount val="5"/>
                <c:pt idx="0">
                  <c:v>Price</c:v>
                </c:pt>
                <c:pt idx="1">
                  <c:v>Ease of use</c:v>
                </c:pt>
                <c:pt idx="2">
                  <c:v>Quality</c:v>
                </c:pt>
                <c:pt idx="3">
                  <c:v>Performance</c:v>
                </c:pt>
                <c:pt idx="4">
                  <c:v>Novelty</c:v>
                </c:pt>
              </c:strCache>
            </c:strRef>
          </c:cat>
          <c:val>
            <c:numRef>
              <c:f>Competition!$D$4:$D$8</c:f>
              <c:numCache>
                <c:formatCode>General</c:formatCode>
                <c:ptCount val="5"/>
                <c:pt idx="0">
                  <c:v>3</c:v>
                </c:pt>
                <c:pt idx="1">
                  <c:v>3</c:v>
                </c:pt>
                <c:pt idx="2">
                  <c:v>3</c:v>
                </c:pt>
                <c:pt idx="3">
                  <c:v>4</c:v>
                </c:pt>
                <c:pt idx="4">
                  <c:v>4</c:v>
                </c:pt>
              </c:numCache>
            </c:numRef>
          </c:val>
          <c:extLst>
            <c:ext xmlns:c16="http://schemas.microsoft.com/office/drawing/2014/chart" uri="{C3380CC4-5D6E-409C-BE32-E72D297353CC}">
              <c16:uniqueId val="{00000002-1BC3-4808-B471-BD0D57567842}"/>
            </c:ext>
          </c:extLst>
        </c:ser>
        <c:ser>
          <c:idx val="3"/>
          <c:order val="3"/>
          <c:tx>
            <c:strRef>
              <c:f>Competition!$E$3</c:f>
              <c:strCache>
                <c:ptCount val="1"/>
                <c:pt idx="0">
                  <c:v>Competitor 3</c:v>
                </c:pt>
              </c:strCache>
            </c:strRef>
          </c:tx>
          <c:spPr>
            <a:ln w="28575" cap="rnd">
              <a:solidFill>
                <a:schemeClr val="accent1">
                  <a:tint val="58000"/>
                </a:schemeClr>
              </a:solidFill>
              <a:round/>
            </a:ln>
            <a:effectLst/>
          </c:spPr>
          <c:marker>
            <c:symbol val="none"/>
          </c:marker>
          <c:cat>
            <c:strRef>
              <c:f>Competition!$A$4:$A$8</c:f>
              <c:strCache>
                <c:ptCount val="5"/>
                <c:pt idx="0">
                  <c:v>Price</c:v>
                </c:pt>
                <c:pt idx="1">
                  <c:v>Ease of use</c:v>
                </c:pt>
                <c:pt idx="2">
                  <c:v>Quality</c:v>
                </c:pt>
                <c:pt idx="3">
                  <c:v>Performance</c:v>
                </c:pt>
                <c:pt idx="4">
                  <c:v>Novelty</c:v>
                </c:pt>
              </c:strCache>
            </c:strRef>
          </c:cat>
          <c:val>
            <c:numRef>
              <c:f>Competition!$E$4:$E$8</c:f>
              <c:numCache>
                <c:formatCode>General</c:formatCode>
                <c:ptCount val="5"/>
                <c:pt idx="0">
                  <c:v>5</c:v>
                </c:pt>
                <c:pt idx="1">
                  <c:v>4</c:v>
                </c:pt>
                <c:pt idx="2">
                  <c:v>2</c:v>
                </c:pt>
                <c:pt idx="3">
                  <c:v>2</c:v>
                </c:pt>
                <c:pt idx="4">
                  <c:v>2</c:v>
                </c:pt>
              </c:numCache>
            </c:numRef>
          </c:val>
          <c:extLst>
            <c:ext xmlns:c16="http://schemas.microsoft.com/office/drawing/2014/chart" uri="{C3380CC4-5D6E-409C-BE32-E72D297353CC}">
              <c16:uniqueId val="{00000003-1BC3-4808-B471-BD0D57567842}"/>
            </c:ext>
          </c:extLst>
        </c:ser>
        <c:dLbls>
          <c:showLegendKey val="0"/>
          <c:showVal val="0"/>
          <c:showCatName val="0"/>
          <c:showSerName val="0"/>
          <c:showPercent val="0"/>
          <c:showBubbleSize val="0"/>
        </c:dLbls>
        <c:axId val="212555264"/>
        <c:axId val="212555656"/>
      </c:radarChart>
      <c:catAx>
        <c:axId val="212555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212555656"/>
        <c:crosses val="autoZero"/>
        <c:auto val="1"/>
        <c:lblAlgn val="ctr"/>
        <c:lblOffset val="100"/>
        <c:noMultiLvlLbl val="0"/>
      </c:catAx>
      <c:valAx>
        <c:axId val="2125556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212555264"/>
        <c:crosses val="autoZero"/>
        <c:crossBetween val="between"/>
      </c:valAx>
      <c:spPr>
        <a:noFill/>
        <a:ln>
          <a:noFill/>
        </a:ln>
        <a:effectLst/>
      </c:spPr>
    </c:plotArea>
    <c:legend>
      <c:legendPos val="t"/>
      <c:layout>
        <c:manualLayout>
          <c:xMode val="edge"/>
          <c:yMode val="edge"/>
          <c:x val="3.888888888888889E-2"/>
          <c:y val="0.89351851851851849"/>
          <c:w val="0.9"/>
          <c:h val="7.812554680664918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Risks!$A$4:$A$8</c:f>
              <c:strCache>
                <c:ptCount val="5"/>
                <c:pt idx="0">
                  <c:v>Technology</c:v>
                </c:pt>
                <c:pt idx="1">
                  <c:v>Legal</c:v>
                </c:pt>
                <c:pt idx="2">
                  <c:v>Market</c:v>
                </c:pt>
                <c:pt idx="3">
                  <c:v>Operational</c:v>
                </c:pt>
                <c:pt idx="4">
                  <c:v>Environmental</c:v>
                </c:pt>
              </c:strCache>
            </c:strRef>
          </c:cat>
          <c:val>
            <c:numRef>
              <c:f>Risks!$D$4:$D$8</c:f>
              <c:numCache>
                <c:formatCode>General</c:formatCode>
                <c:ptCount val="5"/>
                <c:pt idx="0">
                  <c:v>0.4</c:v>
                </c:pt>
                <c:pt idx="1">
                  <c:v>0.12</c:v>
                </c:pt>
                <c:pt idx="2">
                  <c:v>0.35</c:v>
                </c:pt>
                <c:pt idx="3">
                  <c:v>0.24</c:v>
                </c:pt>
                <c:pt idx="4">
                  <c:v>0.01</c:v>
                </c:pt>
              </c:numCache>
            </c:numRef>
          </c:val>
          <c:extLst>
            <c:ext xmlns:c16="http://schemas.microsoft.com/office/drawing/2014/chart" uri="{C3380CC4-5D6E-409C-BE32-E72D297353CC}">
              <c16:uniqueId val="{00000000-EEF5-47DC-8D2B-76BAC5799C83}"/>
            </c:ext>
          </c:extLst>
        </c:ser>
        <c:dLbls>
          <c:showLegendKey val="0"/>
          <c:showVal val="0"/>
          <c:showCatName val="0"/>
          <c:showSerName val="0"/>
          <c:showPercent val="0"/>
          <c:showBubbleSize val="0"/>
        </c:dLbls>
        <c:axId val="212556440"/>
        <c:axId val="212556832"/>
      </c:radarChart>
      <c:catAx>
        <c:axId val="212556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212556832"/>
        <c:crosses val="autoZero"/>
        <c:auto val="1"/>
        <c:lblAlgn val="ctr"/>
        <c:lblOffset val="100"/>
        <c:noMultiLvlLbl val="0"/>
      </c:catAx>
      <c:valAx>
        <c:axId val="212556832"/>
        <c:scaling>
          <c:orientation val="minMax"/>
          <c:max val="0.60000000000000009"/>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12556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r>
              <a:rPr lang="en-GB"/>
              <a:t>Top-down estimation</a:t>
            </a:r>
          </a:p>
        </c:rich>
      </c:tx>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ofPieChart>
        <c:ofPieType val="pie"/>
        <c:varyColors val="1"/>
        <c:ser>
          <c:idx val="0"/>
          <c:order val="0"/>
          <c:dPt>
            <c:idx val="0"/>
            <c:bubble3D val="0"/>
            <c:spPr>
              <a:solidFill>
                <a:schemeClr val="accent4">
                  <a:shade val="65000"/>
                </a:schemeClr>
              </a:solidFill>
              <a:ln w="19050">
                <a:solidFill>
                  <a:schemeClr val="lt1"/>
                </a:solidFill>
              </a:ln>
              <a:effectLst/>
            </c:spPr>
            <c:extLst>
              <c:ext xmlns:c16="http://schemas.microsoft.com/office/drawing/2014/chart" uri="{C3380CC4-5D6E-409C-BE32-E72D297353CC}">
                <c16:uniqueId val="{00000001-8E13-44EE-9DA4-FD96B4958FAF}"/>
              </c:ext>
            </c:extLst>
          </c:dPt>
          <c:dPt>
            <c:idx val="1"/>
            <c:bubble3D val="0"/>
            <c:spPr>
              <a:solidFill>
                <a:schemeClr val="accent4"/>
              </a:solidFill>
              <a:ln w="19050">
                <a:solidFill>
                  <a:schemeClr val="lt1"/>
                </a:solidFill>
              </a:ln>
              <a:effectLst/>
            </c:spPr>
            <c:extLst>
              <c:ext xmlns:c16="http://schemas.microsoft.com/office/drawing/2014/chart" uri="{C3380CC4-5D6E-409C-BE32-E72D297353CC}">
                <c16:uniqueId val="{00000003-8E13-44EE-9DA4-FD96B4958FAF}"/>
              </c:ext>
            </c:extLst>
          </c:dPt>
          <c:dPt>
            <c:idx val="2"/>
            <c:bubble3D val="0"/>
            <c:spPr>
              <a:solidFill>
                <a:schemeClr val="accent4">
                  <a:tint val="65000"/>
                </a:schemeClr>
              </a:solidFill>
              <a:ln w="19050">
                <a:solidFill>
                  <a:schemeClr val="lt1"/>
                </a:solidFill>
              </a:ln>
              <a:effectLst/>
            </c:spPr>
            <c:extLst>
              <c:ext xmlns:c16="http://schemas.microsoft.com/office/drawing/2014/chart" uri="{C3380CC4-5D6E-409C-BE32-E72D297353CC}">
                <c16:uniqueId val="{00000005-8E13-44EE-9DA4-FD96B4958FAF}"/>
              </c:ext>
            </c:extLst>
          </c:dPt>
          <c:dPt>
            <c:idx val="3"/>
            <c:bubble3D val="0"/>
            <c:spPr>
              <a:solidFill>
                <a:schemeClr val="accent4">
                  <a:tint val="30000"/>
                </a:schemeClr>
              </a:solidFill>
              <a:ln w="19050">
                <a:solidFill>
                  <a:schemeClr val="lt1"/>
                </a:solidFill>
              </a:ln>
              <a:effectLst/>
            </c:spPr>
            <c:extLst>
              <c:ext xmlns:c16="http://schemas.microsoft.com/office/drawing/2014/chart" uri="{C3380CC4-5D6E-409C-BE32-E72D297353CC}">
                <c16:uniqueId val="{00000007-8E13-44EE-9DA4-FD96B4958FAF}"/>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mn-lt"/>
                    <a:ea typeface="+mn-ea"/>
                    <a:cs typeface="+mn-cs"/>
                  </a:defRPr>
                </a:pPr>
                <a:endParaRPr lang="fr-FR"/>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'Market size'!$A$11:$A$13</c:f>
              <c:strCache>
                <c:ptCount val="3"/>
                <c:pt idx="0">
                  <c:v>Global market</c:v>
                </c:pt>
                <c:pt idx="1">
                  <c:v>Target market</c:v>
                </c:pt>
                <c:pt idx="2">
                  <c:v>Market share</c:v>
                </c:pt>
              </c:strCache>
            </c:strRef>
          </c:cat>
          <c:val>
            <c:numRef>
              <c:f>'Market size'!$B$11:$B$13</c:f>
              <c:numCache>
                <c:formatCode>_-"€"* #,##0_-;\-"€"* #,##0_-;_-"€"* "-"??_-;_-@_-</c:formatCode>
                <c:ptCount val="3"/>
                <c:pt idx="0">
                  <c:v>120000000</c:v>
                </c:pt>
                <c:pt idx="1">
                  <c:v>3000000</c:v>
                </c:pt>
                <c:pt idx="2">
                  <c:v>150000</c:v>
                </c:pt>
              </c:numCache>
            </c:numRef>
          </c:val>
          <c:extLst>
            <c:ext xmlns:c16="http://schemas.microsoft.com/office/drawing/2014/chart" uri="{C3380CC4-5D6E-409C-BE32-E72D297353CC}">
              <c16:uniqueId val="{00000008-8E13-44EE-9DA4-FD96B4958FAF}"/>
            </c:ext>
          </c:extLst>
        </c:ser>
        <c:dLbls>
          <c:dLblPos val="ctr"/>
          <c:showLegendKey val="0"/>
          <c:showVal val="0"/>
          <c:showCatName val="0"/>
          <c:showSerName val="0"/>
          <c:showPercent val="1"/>
          <c:showBubbleSize val="0"/>
          <c:showLeaderLines val="1"/>
        </c:dLbls>
        <c:gapWidth val="100"/>
        <c:splitType val="percent"/>
        <c:splitPos val="10"/>
        <c:secondPieSize val="75"/>
        <c:serLines>
          <c:spPr>
            <a:ln w="9525" cap="flat" cmpd="sng" algn="ctr">
              <a:solidFill>
                <a:schemeClr val="tx1">
                  <a:lumMod val="35000"/>
                  <a:lumOff val="65000"/>
                </a:schemeClr>
              </a:solidFill>
              <a:round/>
            </a:ln>
            <a:effectLst/>
          </c:spPr>
        </c:serLines>
      </c:of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Go-to-market strategy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0"/>
          <c:order val="0"/>
          <c:tx>
            <c:strRef>
              <c:f>Go2Market!$G$10</c:f>
              <c:strCache>
                <c:ptCount val="1"/>
                <c:pt idx="0">
                  <c:v>Sales (value)</c:v>
                </c:pt>
              </c:strCache>
            </c:strRef>
          </c:tx>
          <c:spPr>
            <a:ln w="28575" cap="rnd">
              <a:noFill/>
              <a:round/>
            </a:ln>
            <a:effectLst/>
          </c:spPr>
          <c:marker>
            <c:symbol val="circle"/>
            <c:size val="5"/>
            <c:spPr>
              <a:solidFill>
                <a:schemeClr val="accent1"/>
              </a:solidFill>
              <a:ln w="9525">
                <a:solidFill>
                  <a:schemeClr val="accent1"/>
                </a:solidFill>
              </a:ln>
              <a:effectLst/>
            </c:spPr>
          </c:marker>
          <c:xVal>
            <c:numRef>
              <c:f>Go2Market!$B$11:$B$13</c:f>
              <c:numCache>
                <c:formatCode>mmm\-yy</c:formatCode>
                <c:ptCount val="3"/>
                <c:pt idx="0">
                  <c:v>42644</c:v>
                </c:pt>
                <c:pt idx="1">
                  <c:v>42826</c:v>
                </c:pt>
                <c:pt idx="2">
                  <c:v>42979</c:v>
                </c:pt>
              </c:numCache>
            </c:numRef>
          </c:xVal>
          <c:yVal>
            <c:numRef>
              <c:f>Go2Market!$G$11:$G$13</c:f>
              <c:numCache>
                <c:formatCode>_-"€"* #,##0_-;\-"€"* #,##0_-;_-"€"* "-"??_-;_-@_-</c:formatCode>
                <c:ptCount val="3"/>
                <c:pt idx="0">
                  <c:v>3000</c:v>
                </c:pt>
                <c:pt idx="1">
                  <c:v>12000</c:v>
                </c:pt>
                <c:pt idx="2">
                  <c:v>72000</c:v>
                </c:pt>
              </c:numCache>
            </c:numRef>
          </c:yVal>
          <c:smooth val="0"/>
          <c:extLst>
            <c:ext xmlns:c16="http://schemas.microsoft.com/office/drawing/2014/chart" uri="{C3380CC4-5D6E-409C-BE32-E72D297353CC}">
              <c16:uniqueId val="{00000000-34BC-4318-BDB8-F7389342B393}"/>
            </c:ext>
          </c:extLst>
        </c:ser>
        <c:ser>
          <c:idx val="1"/>
          <c:order val="1"/>
          <c:tx>
            <c:strRef>
              <c:f>Go2Market!$H$10</c:f>
              <c:strCache>
                <c:ptCount val="1"/>
                <c:pt idx="0">
                  <c:v>Cost</c:v>
                </c:pt>
              </c:strCache>
            </c:strRef>
          </c:tx>
          <c:spPr>
            <a:ln w="28575" cap="rnd">
              <a:noFill/>
              <a:round/>
            </a:ln>
            <a:effectLst/>
          </c:spPr>
          <c:marker>
            <c:symbol val="circle"/>
            <c:size val="5"/>
            <c:spPr>
              <a:solidFill>
                <a:schemeClr val="accent2"/>
              </a:solidFill>
              <a:ln w="9525">
                <a:solidFill>
                  <a:schemeClr val="accent2"/>
                </a:solidFill>
              </a:ln>
              <a:effectLst/>
            </c:spPr>
          </c:marker>
          <c:xVal>
            <c:numRef>
              <c:f>Go2Market!$B$11:$B$13</c:f>
              <c:numCache>
                <c:formatCode>mmm\-yy</c:formatCode>
                <c:ptCount val="3"/>
                <c:pt idx="0">
                  <c:v>42644</c:v>
                </c:pt>
                <c:pt idx="1">
                  <c:v>42826</c:v>
                </c:pt>
                <c:pt idx="2">
                  <c:v>42979</c:v>
                </c:pt>
              </c:numCache>
            </c:numRef>
          </c:xVal>
          <c:yVal>
            <c:numRef>
              <c:f>Go2Market!$H$11:$H$13</c:f>
              <c:numCache>
                <c:formatCode>_-"€"* #,##0_-;\-"€"* #,##0_-;_-"€"* "-"??_-;_-@_-</c:formatCode>
                <c:ptCount val="3"/>
                <c:pt idx="0">
                  <c:v>1500</c:v>
                </c:pt>
                <c:pt idx="1">
                  <c:v>10000</c:v>
                </c:pt>
                <c:pt idx="2">
                  <c:v>58000</c:v>
                </c:pt>
              </c:numCache>
            </c:numRef>
          </c:yVal>
          <c:smooth val="0"/>
          <c:extLst>
            <c:ext xmlns:c16="http://schemas.microsoft.com/office/drawing/2014/chart" uri="{C3380CC4-5D6E-409C-BE32-E72D297353CC}">
              <c16:uniqueId val="{00000001-34BC-4318-BDB8-F7389342B393}"/>
            </c:ext>
          </c:extLst>
        </c:ser>
        <c:dLbls>
          <c:showLegendKey val="0"/>
          <c:showVal val="0"/>
          <c:showCatName val="0"/>
          <c:showSerName val="0"/>
          <c:showPercent val="0"/>
          <c:showBubbleSize val="0"/>
        </c:dLbls>
        <c:axId val="427767088"/>
        <c:axId val="427767480"/>
      </c:scatterChart>
      <c:valAx>
        <c:axId val="427767088"/>
        <c:scaling>
          <c:orientation val="minMax"/>
        </c:scaling>
        <c:delete val="0"/>
        <c:axPos val="b"/>
        <c:majorGridlines>
          <c:spPr>
            <a:ln w="9525" cap="flat" cmpd="sng" algn="ctr">
              <a:solidFill>
                <a:schemeClr val="tx1">
                  <a:lumMod val="15000"/>
                  <a:lumOff val="85000"/>
                </a:schemeClr>
              </a:solidFill>
              <a:round/>
            </a:ln>
            <a:effectLst/>
          </c:spPr>
        </c:majorGridlines>
        <c:numFmt formatCode="mmm\-yy"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27767480"/>
        <c:crosses val="autoZero"/>
        <c:crossBetween val="midCat"/>
      </c:valAx>
      <c:valAx>
        <c:axId val="42776748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2776708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HR Plan (by number)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stacked"/>
        <c:varyColors val="0"/>
        <c:ser>
          <c:idx val="0"/>
          <c:order val="0"/>
          <c:tx>
            <c:strRef>
              <c:f>'HR plan'!$A$5</c:f>
              <c:strCache>
                <c:ptCount val="1"/>
                <c:pt idx="0">
                  <c:v>Management</c:v>
                </c:pt>
              </c:strCache>
            </c:strRef>
          </c:tx>
          <c:spPr>
            <a:solidFill>
              <a:schemeClr val="accent4">
                <a:shade val="58000"/>
              </a:schemeClr>
            </a:solidFill>
            <a:ln>
              <a:noFill/>
            </a:ln>
            <a:effectLst/>
          </c:spPr>
          <c:invertIfNegative val="0"/>
          <c:cat>
            <c:numRef>
              <c:f>'HR plan'!$Z$3:$AD$3</c:f>
              <c:numCache>
                <c:formatCode>General</c:formatCode>
                <c:ptCount val="5"/>
                <c:pt idx="0">
                  <c:v>2016</c:v>
                </c:pt>
                <c:pt idx="1">
                  <c:v>2017</c:v>
                </c:pt>
                <c:pt idx="2">
                  <c:v>2018</c:v>
                </c:pt>
                <c:pt idx="3">
                  <c:v>2019</c:v>
                </c:pt>
                <c:pt idx="4">
                  <c:v>2020</c:v>
                </c:pt>
              </c:numCache>
            </c:numRef>
          </c:cat>
          <c:val>
            <c:numRef>
              <c:f>'HR plan'!$Z$5:$AD$5</c:f>
              <c:numCache>
                <c:formatCode>#,##0.0</c:formatCode>
                <c:ptCount val="5"/>
                <c:pt idx="0">
                  <c:v>1</c:v>
                </c:pt>
                <c:pt idx="1">
                  <c:v>1</c:v>
                </c:pt>
                <c:pt idx="2">
                  <c:v>1</c:v>
                </c:pt>
                <c:pt idx="3">
                  <c:v>1</c:v>
                </c:pt>
                <c:pt idx="4">
                  <c:v>1</c:v>
                </c:pt>
              </c:numCache>
            </c:numRef>
          </c:val>
          <c:extLst>
            <c:ext xmlns:c16="http://schemas.microsoft.com/office/drawing/2014/chart" uri="{C3380CC4-5D6E-409C-BE32-E72D297353CC}">
              <c16:uniqueId val="{00000000-BA8F-4F0A-8420-8D4F37C475F2}"/>
            </c:ext>
          </c:extLst>
        </c:ser>
        <c:ser>
          <c:idx val="1"/>
          <c:order val="1"/>
          <c:tx>
            <c:strRef>
              <c:f>'HR plan'!$A$6</c:f>
              <c:strCache>
                <c:ptCount val="1"/>
                <c:pt idx="0">
                  <c:v>Technology/R&amp;D</c:v>
                </c:pt>
              </c:strCache>
            </c:strRef>
          </c:tx>
          <c:spPr>
            <a:solidFill>
              <a:schemeClr val="accent4">
                <a:shade val="86000"/>
              </a:schemeClr>
            </a:solidFill>
            <a:ln>
              <a:noFill/>
            </a:ln>
            <a:effectLst/>
          </c:spPr>
          <c:invertIfNegative val="0"/>
          <c:cat>
            <c:numRef>
              <c:f>'HR plan'!$Z$3:$AD$3</c:f>
              <c:numCache>
                <c:formatCode>General</c:formatCode>
                <c:ptCount val="5"/>
                <c:pt idx="0">
                  <c:v>2016</c:v>
                </c:pt>
                <c:pt idx="1">
                  <c:v>2017</c:v>
                </c:pt>
                <c:pt idx="2">
                  <c:v>2018</c:v>
                </c:pt>
                <c:pt idx="3">
                  <c:v>2019</c:v>
                </c:pt>
                <c:pt idx="4">
                  <c:v>2020</c:v>
                </c:pt>
              </c:numCache>
            </c:numRef>
          </c:cat>
          <c:val>
            <c:numRef>
              <c:f>'HR plan'!$Z$6:$AD$6</c:f>
              <c:numCache>
                <c:formatCode>#,##0.0</c:formatCode>
                <c:ptCount val="5"/>
                <c:pt idx="0">
                  <c:v>0</c:v>
                </c:pt>
                <c:pt idx="1">
                  <c:v>1</c:v>
                </c:pt>
                <c:pt idx="2">
                  <c:v>1</c:v>
                </c:pt>
                <c:pt idx="3">
                  <c:v>1</c:v>
                </c:pt>
                <c:pt idx="4">
                  <c:v>1</c:v>
                </c:pt>
              </c:numCache>
            </c:numRef>
          </c:val>
          <c:extLst>
            <c:ext xmlns:c16="http://schemas.microsoft.com/office/drawing/2014/chart" uri="{C3380CC4-5D6E-409C-BE32-E72D297353CC}">
              <c16:uniqueId val="{00000001-BA8F-4F0A-8420-8D4F37C475F2}"/>
            </c:ext>
          </c:extLst>
        </c:ser>
        <c:ser>
          <c:idx val="2"/>
          <c:order val="2"/>
          <c:tx>
            <c:strRef>
              <c:f>'HR plan'!$A$7</c:f>
              <c:strCache>
                <c:ptCount val="1"/>
                <c:pt idx="0">
                  <c:v>Marketing/Sales</c:v>
                </c:pt>
              </c:strCache>
            </c:strRef>
          </c:tx>
          <c:spPr>
            <a:solidFill>
              <a:schemeClr val="accent4">
                <a:tint val="86000"/>
              </a:schemeClr>
            </a:solidFill>
            <a:ln>
              <a:noFill/>
            </a:ln>
            <a:effectLst/>
          </c:spPr>
          <c:invertIfNegative val="0"/>
          <c:cat>
            <c:numRef>
              <c:f>'HR plan'!$Z$3:$AD$3</c:f>
              <c:numCache>
                <c:formatCode>General</c:formatCode>
                <c:ptCount val="5"/>
                <c:pt idx="0">
                  <c:v>2016</c:v>
                </c:pt>
                <c:pt idx="1">
                  <c:v>2017</c:v>
                </c:pt>
                <c:pt idx="2">
                  <c:v>2018</c:v>
                </c:pt>
                <c:pt idx="3">
                  <c:v>2019</c:v>
                </c:pt>
                <c:pt idx="4">
                  <c:v>2020</c:v>
                </c:pt>
              </c:numCache>
            </c:numRef>
          </c:cat>
          <c:val>
            <c:numRef>
              <c:f>'HR plan'!$Z$7:$AD$7</c:f>
              <c:numCache>
                <c:formatCode>#,##0.0</c:formatCode>
                <c:ptCount val="5"/>
                <c:pt idx="0">
                  <c:v>1</c:v>
                </c:pt>
                <c:pt idx="1">
                  <c:v>1</c:v>
                </c:pt>
                <c:pt idx="2">
                  <c:v>2</c:v>
                </c:pt>
                <c:pt idx="3">
                  <c:v>2</c:v>
                </c:pt>
                <c:pt idx="4">
                  <c:v>2</c:v>
                </c:pt>
              </c:numCache>
            </c:numRef>
          </c:val>
          <c:extLst>
            <c:ext xmlns:c16="http://schemas.microsoft.com/office/drawing/2014/chart" uri="{C3380CC4-5D6E-409C-BE32-E72D297353CC}">
              <c16:uniqueId val="{00000002-BA8F-4F0A-8420-8D4F37C475F2}"/>
            </c:ext>
          </c:extLst>
        </c:ser>
        <c:ser>
          <c:idx val="3"/>
          <c:order val="3"/>
          <c:tx>
            <c:strRef>
              <c:f>'HR plan'!$A$8</c:f>
              <c:strCache>
                <c:ptCount val="1"/>
                <c:pt idx="0">
                  <c:v>Administration</c:v>
                </c:pt>
              </c:strCache>
            </c:strRef>
          </c:tx>
          <c:spPr>
            <a:solidFill>
              <a:schemeClr val="accent4">
                <a:tint val="58000"/>
              </a:schemeClr>
            </a:solidFill>
            <a:ln>
              <a:noFill/>
            </a:ln>
            <a:effectLst/>
          </c:spPr>
          <c:invertIfNegative val="0"/>
          <c:cat>
            <c:numRef>
              <c:f>'HR plan'!$Z$3:$AD$3</c:f>
              <c:numCache>
                <c:formatCode>General</c:formatCode>
                <c:ptCount val="5"/>
                <c:pt idx="0">
                  <c:v>2016</c:v>
                </c:pt>
                <c:pt idx="1">
                  <c:v>2017</c:v>
                </c:pt>
                <c:pt idx="2">
                  <c:v>2018</c:v>
                </c:pt>
                <c:pt idx="3">
                  <c:v>2019</c:v>
                </c:pt>
                <c:pt idx="4">
                  <c:v>2020</c:v>
                </c:pt>
              </c:numCache>
            </c:numRef>
          </c:cat>
          <c:val>
            <c:numRef>
              <c:f>'HR plan'!$Z$8:$AD$8</c:f>
              <c:numCache>
                <c:formatCode>#,##0.0</c:formatCode>
                <c:ptCount val="5"/>
                <c:pt idx="0">
                  <c:v>0</c:v>
                </c:pt>
                <c:pt idx="1">
                  <c:v>0</c:v>
                </c:pt>
                <c:pt idx="2">
                  <c:v>0</c:v>
                </c:pt>
                <c:pt idx="3">
                  <c:v>1</c:v>
                </c:pt>
                <c:pt idx="4">
                  <c:v>2</c:v>
                </c:pt>
              </c:numCache>
            </c:numRef>
          </c:val>
          <c:extLst>
            <c:ext xmlns:c16="http://schemas.microsoft.com/office/drawing/2014/chart" uri="{C3380CC4-5D6E-409C-BE32-E72D297353CC}">
              <c16:uniqueId val="{00000003-BA8F-4F0A-8420-8D4F37C475F2}"/>
            </c:ext>
          </c:extLst>
        </c:ser>
        <c:dLbls>
          <c:showLegendKey val="0"/>
          <c:showVal val="0"/>
          <c:showCatName val="0"/>
          <c:showSerName val="0"/>
          <c:showPercent val="0"/>
          <c:showBubbleSize val="0"/>
        </c:dLbls>
        <c:gapWidth val="150"/>
        <c:overlap val="100"/>
        <c:axId val="427769048"/>
        <c:axId val="427220816"/>
      </c:barChart>
      <c:catAx>
        <c:axId val="427769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27220816"/>
        <c:crosses val="autoZero"/>
        <c:auto val="1"/>
        <c:lblAlgn val="ctr"/>
        <c:lblOffset val="100"/>
        <c:noMultiLvlLbl val="0"/>
      </c:catAx>
      <c:valAx>
        <c:axId val="42722081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277690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HR Plan (by cost)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stacked"/>
        <c:varyColors val="0"/>
        <c:ser>
          <c:idx val="0"/>
          <c:order val="0"/>
          <c:tx>
            <c:strRef>
              <c:f>'HR plan'!$A$5</c:f>
              <c:strCache>
                <c:ptCount val="1"/>
                <c:pt idx="0">
                  <c:v>Management</c:v>
                </c:pt>
              </c:strCache>
            </c:strRef>
          </c:tx>
          <c:spPr>
            <a:solidFill>
              <a:schemeClr val="accent4">
                <a:shade val="58000"/>
              </a:schemeClr>
            </a:solidFill>
            <a:ln>
              <a:noFill/>
            </a:ln>
            <a:effectLst/>
          </c:spPr>
          <c:invertIfNegative val="0"/>
          <c:cat>
            <c:numRef>
              <c:f>'HR plan'!$AF$3:$AJ$3</c:f>
              <c:numCache>
                <c:formatCode>General</c:formatCode>
                <c:ptCount val="5"/>
                <c:pt idx="0">
                  <c:v>2016</c:v>
                </c:pt>
                <c:pt idx="1">
                  <c:v>2017</c:v>
                </c:pt>
                <c:pt idx="2">
                  <c:v>2018</c:v>
                </c:pt>
                <c:pt idx="3">
                  <c:v>2019</c:v>
                </c:pt>
                <c:pt idx="4">
                  <c:v>2020</c:v>
                </c:pt>
              </c:numCache>
            </c:numRef>
          </c:cat>
          <c:val>
            <c:numRef>
              <c:f>'HR plan'!$AF$5:$AJ$5</c:f>
              <c:numCache>
                <c:formatCode>_-"€"* #,##0_-;\-"€"* #,##0_-;_-"€"* "-"??_-;_-@_-</c:formatCode>
                <c:ptCount val="5"/>
                <c:pt idx="0">
                  <c:v>60000</c:v>
                </c:pt>
                <c:pt idx="1">
                  <c:v>60000</c:v>
                </c:pt>
                <c:pt idx="2">
                  <c:v>60000</c:v>
                </c:pt>
                <c:pt idx="3">
                  <c:v>60000</c:v>
                </c:pt>
                <c:pt idx="4">
                  <c:v>60000</c:v>
                </c:pt>
              </c:numCache>
            </c:numRef>
          </c:val>
          <c:extLst>
            <c:ext xmlns:c16="http://schemas.microsoft.com/office/drawing/2014/chart" uri="{C3380CC4-5D6E-409C-BE32-E72D297353CC}">
              <c16:uniqueId val="{00000000-C534-4E6B-81E6-01A53B2A24ED}"/>
            </c:ext>
          </c:extLst>
        </c:ser>
        <c:ser>
          <c:idx val="1"/>
          <c:order val="1"/>
          <c:tx>
            <c:strRef>
              <c:f>'HR plan'!$A$6</c:f>
              <c:strCache>
                <c:ptCount val="1"/>
                <c:pt idx="0">
                  <c:v>Technology/R&amp;D</c:v>
                </c:pt>
              </c:strCache>
            </c:strRef>
          </c:tx>
          <c:spPr>
            <a:solidFill>
              <a:schemeClr val="accent4">
                <a:shade val="86000"/>
              </a:schemeClr>
            </a:solidFill>
            <a:ln>
              <a:noFill/>
            </a:ln>
            <a:effectLst/>
          </c:spPr>
          <c:invertIfNegative val="0"/>
          <c:cat>
            <c:numRef>
              <c:f>'HR plan'!$AF$3:$AJ$3</c:f>
              <c:numCache>
                <c:formatCode>General</c:formatCode>
                <c:ptCount val="5"/>
                <c:pt idx="0">
                  <c:v>2016</c:v>
                </c:pt>
                <c:pt idx="1">
                  <c:v>2017</c:v>
                </c:pt>
                <c:pt idx="2">
                  <c:v>2018</c:v>
                </c:pt>
                <c:pt idx="3">
                  <c:v>2019</c:v>
                </c:pt>
                <c:pt idx="4">
                  <c:v>2020</c:v>
                </c:pt>
              </c:numCache>
            </c:numRef>
          </c:cat>
          <c:val>
            <c:numRef>
              <c:f>'HR plan'!$AF$6:$AJ$6</c:f>
              <c:numCache>
                <c:formatCode>_-"€"* #,##0_-;\-"€"* #,##0_-;_-"€"* "-"??_-;_-@_-</c:formatCode>
                <c:ptCount val="5"/>
                <c:pt idx="0">
                  <c:v>0</c:v>
                </c:pt>
                <c:pt idx="1">
                  <c:v>68400</c:v>
                </c:pt>
                <c:pt idx="2">
                  <c:v>68400</c:v>
                </c:pt>
                <c:pt idx="3">
                  <c:v>68400</c:v>
                </c:pt>
                <c:pt idx="4">
                  <c:v>68400</c:v>
                </c:pt>
              </c:numCache>
            </c:numRef>
          </c:val>
          <c:extLst>
            <c:ext xmlns:c16="http://schemas.microsoft.com/office/drawing/2014/chart" uri="{C3380CC4-5D6E-409C-BE32-E72D297353CC}">
              <c16:uniqueId val="{00000001-C534-4E6B-81E6-01A53B2A24ED}"/>
            </c:ext>
          </c:extLst>
        </c:ser>
        <c:ser>
          <c:idx val="2"/>
          <c:order val="2"/>
          <c:tx>
            <c:strRef>
              <c:f>'HR plan'!$A$7</c:f>
              <c:strCache>
                <c:ptCount val="1"/>
                <c:pt idx="0">
                  <c:v>Marketing/Sales</c:v>
                </c:pt>
              </c:strCache>
            </c:strRef>
          </c:tx>
          <c:spPr>
            <a:solidFill>
              <a:schemeClr val="accent4">
                <a:tint val="86000"/>
              </a:schemeClr>
            </a:solidFill>
            <a:ln>
              <a:noFill/>
            </a:ln>
            <a:effectLst/>
          </c:spPr>
          <c:invertIfNegative val="0"/>
          <c:cat>
            <c:numRef>
              <c:f>'HR plan'!$AF$3:$AJ$3</c:f>
              <c:numCache>
                <c:formatCode>General</c:formatCode>
                <c:ptCount val="5"/>
                <c:pt idx="0">
                  <c:v>2016</c:v>
                </c:pt>
                <c:pt idx="1">
                  <c:v>2017</c:v>
                </c:pt>
                <c:pt idx="2">
                  <c:v>2018</c:v>
                </c:pt>
                <c:pt idx="3">
                  <c:v>2019</c:v>
                </c:pt>
                <c:pt idx="4">
                  <c:v>2020</c:v>
                </c:pt>
              </c:numCache>
            </c:numRef>
          </c:cat>
          <c:val>
            <c:numRef>
              <c:f>'HR plan'!$AF$7:$AJ$7</c:f>
              <c:numCache>
                <c:formatCode>_-"€"* #,##0_-;\-"€"* #,##0_-;_-"€"* "-"??_-;_-@_-</c:formatCode>
                <c:ptCount val="5"/>
                <c:pt idx="0">
                  <c:v>41040</c:v>
                </c:pt>
                <c:pt idx="1">
                  <c:v>41040</c:v>
                </c:pt>
                <c:pt idx="2">
                  <c:v>82080</c:v>
                </c:pt>
                <c:pt idx="3">
                  <c:v>82080</c:v>
                </c:pt>
                <c:pt idx="4">
                  <c:v>82080</c:v>
                </c:pt>
              </c:numCache>
            </c:numRef>
          </c:val>
          <c:extLst>
            <c:ext xmlns:c16="http://schemas.microsoft.com/office/drawing/2014/chart" uri="{C3380CC4-5D6E-409C-BE32-E72D297353CC}">
              <c16:uniqueId val="{00000002-C534-4E6B-81E6-01A53B2A24ED}"/>
            </c:ext>
          </c:extLst>
        </c:ser>
        <c:ser>
          <c:idx val="3"/>
          <c:order val="3"/>
          <c:tx>
            <c:strRef>
              <c:f>'HR plan'!$A$8</c:f>
              <c:strCache>
                <c:ptCount val="1"/>
                <c:pt idx="0">
                  <c:v>Administration</c:v>
                </c:pt>
              </c:strCache>
            </c:strRef>
          </c:tx>
          <c:spPr>
            <a:solidFill>
              <a:schemeClr val="accent4">
                <a:tint val="58000"/>
              </a:schemeClr>
            </a:solidFill>
            <a:ln>
              <a:noFill/>
            </a:ln>
            <a:effectLst/>
          </c:spPr>
          <c:invertIfNegative val="0"/>
          <c:cat>
            <c:numRef>
              <c:f>'HR plan'!$AF$3:$AJ$3</c:f>
              <c:numCache>
                <c:formatCode>General</c:formatCode>
                <c:ptCount val="5"/>
                <c:pt idx="0">
                  <c:v>2016</c:v>
                </c:pt>
                <c:pt idx="1">
                  <c:v>2017</c:v>
                </c:pt>
                <c:pt idx="2">
                  <c:v>2018</c:v>
                </c:pt>
                <c:pt idx="3">
                  <c:v>2019</c:v>
                </c:pt>
                <c:pt idx="4">
                  <c:v>2020</c:v>
                </c:pt>
              </c:numCache>
            </c:numRef>
          </c:cat>
          <c:val>
            <c:numRef>
              <c:f>'HR plan'!$AF$8:$AJ$8</c:f>
              <c:numCache>
                <c:formatCode>_-"€"* #,##0_-;\-"€"* #,##0_-;_-"€"* "-"??_-;_-@_-</c:formatCode>
                <c:ptCount val="5"/>
                <c:pt idx="0">
                  <c:v>0</c:v>
                </c:pt>
                <c:pt idx="1">
                  <c:v>0</c:v>
                </c:pt>
                <c:pt idx="2">
                  <c:v>0</c:v>
                </c:pt>
                <c:pt idx="3">
                  <c:v>27359.999999999996</c:v>
                </c:pt>
                <c:pt idx="4">
                  <c:v>54719.999999999993</c:v>
                </c:pt>
              </c:numCache>
            </c:numRef>
          </c:val>
          <c:extLst>
            <c:ext xmlns:c16="http://schemas.microsoft.com/office/drawing/2014/chart" uri="{C3380CC4-5D6E-409C-BE32-E72D297353CC}">
              <c16:uniqueId val="{00000003-C534-4E6B-81E6-01A53B2A24ED}"/>
            </c:ext>
          </c:extLst>
        </c:ser>
        <c:dLbls>
          <c:showLegendKey val="0"/>
          <c:showVal val="0"/>
          <c:showCatName val="0"/>
          <c:showSerName val="0"/>
          <c:showPercent val="0"/>
          <c:showBubbleSize val="0"/>
        </c:dLbls>
        <c:gapWidth val="150"/>
        <c:overlap val="100"/>
        <c:axId val="427221600"/>
        <c:axId val="427221992"/>
      </c:barChart>
      <c:catAx>
        <c:axId val="427221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27221992"/>
        <c:crosses val="autoZero"/>
        <c:auto val="1"/>
        <c:lblAlgn val="ctr"/>
        <c:lblOffset val="100"/>
        <c:noMultiLvlLbl val="0"/>
      </c:catAx>
      <c:valAx>
        <c:axId val="427221992"/>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quot;€&quot;* #,##0_-;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272216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withinLinear" id="17">
  <a:schemeClr val="accent4"/>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withinLinear" id="17">
  <a:schemeClr val="accent4"/>
</cs:colorStyle>
</file>

<file path=xl/charts/colors7.xml><?xml version="1.0" encoding="utf-8"?>
<cs:colorStyle xmlns:cs="http://schemas.microsoft.com/office/drawing/2012/chartStyle" xmlns:a="http://schemas.openxmlformats.org/drawingml/2006/main" meth="withinLinear" id="17">
  <a:schemeClr val="accent4"/>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4</xdr:col>
      <xdr:colOff>38100</xdr:colOff>
      <xdr:row>2</xdr:row>
      <xdr:rowOff>0</xdr:rowOff>
    </xdr:from>
    <xdr:to>
      <xdr:col>14</xdr:col>
      <xdr:colOff>180976</xdr:colOff>
      <xdr:row>14</xdr:row>
      <xdr:rowOff>152400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509587</xdr:colOff>
      <xdr:row>3</xdr:row>
      <xdr:rowOff>4762</xdr:rowOff>
    </xdr:from>
    <xdr:to>
      <xdr:col>13</xdr:col>
      <xdr:colOff>204787</xdr:colOff>
      <xdr:row>17</xdr:row>
      <xdr:rowOff>80962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5</xdr:col>
      <xdr:colOff>228600</xdr:colOff>
      <xdr:row>4</xdr:row>
      <xdr:rowOff>157162</xdr:rowOff>
    </xdr:from>
    <xdr:to>
      <xdr:col>12</xdr:col>
      <xdr:colOff>609600</xdr:colOff>
      <xdr:row>19</xdr:row>
      <xdr:rowOff>42862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44</xdr:col>
      <xdr:colOff>95250</xdr:colOff>
      <xdr:row>8</xdr:row>
      <xdr:rowOff>28575</xdr:rowOff>
    </xdr:from>
    <xdr:to>
      <xdr:col>45</xdr:col>
      <xdr:colOff>9525</xdr:colOff>
      <xdr:row>8</xdr:row>
      <xdr:rowOff>190500</xdr:rowOff>
    </xdr:to>
    <xdr:sp macro="" textlink="">
      <xdr:nvSpPr>
        <xdr:cNvPr id="3" name="Diamond 2"/>
        <xdr:cNvSpPr/>
      </xdr:nvSpPr>
      <xdr:spPr>
        <a:xfrm>
          <a:off x="11534775" y="1304925"/>
          <a:ext cx="123825" cy="161925"/>
        </a:xfrm>
        <a:prstGeom prst="diamond">
          <a:avLst/>
        </a:prstGeom>
        <a:solidFill>
          <a:srgbClr val="515979">
            <a:alpha val="64000"/>
          </a:srgbClr>
        </a:solidFill>
        <a:ln>
          <a:solidFill>
            <a:srgbClr val="51597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oneCellAnchor>
    <xdr:from>
      <xdr:col>44</xdr:col>
      <xdr:colOff>161925</xdr:colOff>
      <xdr:row>7</xdr:row>
      <xdr:rowOff>219075</xdr:rowOff>
    </xdr:from>
    <xdr:ext cx="864724" cy="264560"/>
    <xdr:sp macro="" textlink="">
      <xdr:nvSpPr>
        <xdr:cNvPr id="4" name="TextBox 3"/>
        <xdr:cNvSpPr txBox="1"/>
      </xdr:nvSpPr>
      <xdr:spPr>
        <a:xfrm>
          <a:off x="11601450" y="1257300"/>
          <a:ext cx="86472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solidFill>
                <a:schemeClr val="accent4">
                  <a:lumMod val="75000"/>
                </a:schemeClr>
              </a:solidFill>
            </a:rPr>
            <a:t>Milestone 1</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5</xdr:col>
      <xdr:colOff>492918</xdr:colOff>
      <xdr:row>0</xdr:row>
      <xdr:rowOff>507207</xdr:rowOff>
    </xdr:from>
    <xdr:to>
      <xdr:col>12</xdr:col>
      <xdr:colOff>259556</xdr:colOff>
      <xdr:row>13</xdr:row>
      <xdr:rowOff>21432</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10</xdr:col>
      <xdr:colOff>209550</xdr:colOff>
      <xdr:row>9</xdr:row>
      <xdr:rowOff>9525</xdr:rowOff>
    </xdr:from>
    <xdr:to>
      <xdr:col>16</xdr:col>
      <xdr:colOff>666750</xdr:colOff>
      <xdr:row>23</xdr:row>
      <xdr:rowOff>85725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11</xdr:col>
      <xdr:colOff>142876</xdr:colOff>
      <xdr:row>18</xdr:row>
      <xdr:rowOff>19050</xdr:rowOff>
    </xdr:from>
    <xdr:ext cx="733424" cy="342786"/>
    <xdr:sp macro="" textlink="">
      <xdr:nvSpPr>
        <xdr:cNvPr id="4" name="TextBox 3"/>
        <xdr:cNvSpPr txBox="1"/>
      </xdr:nvSpPr>
      <xdr:spPr>
        <a:xfrm>
          <a:off x="8743951" y="6429375"/>
          <a:ext cx="733424"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GB" sz="800"/>
            <a:t>Country 1</a:t>
          </a:r>
        </a:p>
        <a:p>
          <a:pPr algn="ctr"/>
          <a:r>
            <a:rPr lang="en-GB" sz="800"/>
            <a:t>10 stores</a:t>
          </a:r>
        </a:p>
      </xdr:txBody>
    </xdr:sp>
    <xdr:clientData/>
  </xdr:oneCellAnchor>
  <xdr:oneCellAnchor>
    <xdr:from>
      <xdr:col>13</xdr:col>
      <xdr:colOff>523876</xdr:colOff>
      <xdr:row>17</xdr:row>
      <xdr:rowOff>19050</xdr:rowOff>
    </xdr:from>
    <xdr:ext cx="609599" cy="342786"/>
    <xdr:sp macro="" textlink="">
      <xdr:nvSpPr>
        <xdr:cNvPr id="5" name="TextBox 4"/>
        <xdr:cNvSpPr txBox="1"/>
      </xdr:nvSpPr>
      <xdr:spPr>
        <a:xfrm>
          <a:off x="10287001" y="4667250"/>
          <a:ext cx="609599"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GB" sz="800"/>
            <a:t>Country 2 50 stores</a:t>
          </a:r>
        </a:p>
      </xdr:txBody>
    </xdr:sp>
    <xdr:clientData/>
  </xdr:oneCellAnchor>
  <xdr:oneCellAnchor>
    <xdr:from>
      <xdr:col>15</xdr:col>
      <xdr:colOff>466726</xdr:colOff>
      <xdr:row>14</xdr:row>
      <xdr:rowOff>38100</xdr:rowOff>
    </xdr:from>
    <xdr:ext cx="771524" cy="468013"/>
    <xdr:sp macro="" textlink="">
      <xdr:nvSpPr>
        <xdr:cNvPr id="6" name="TextBox 5"/>
        <xdr:cNvSpPr txBox="1"/>
      </xdr:nvSpPr>
      <xdr:spPr>
        <a:xfrm>
          <a:off x="11811001" y="5686425"/>
          <a:ext cx="771524" cy="4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GB" sz="800"/>
            <a:t>Country 3, Video campaign</a:t>
          </a: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37</xdr:col>
      <xdr:colOff>390525</xdr:colOff>
      <xdr:row>0</xdr:row>
      <xdr:rowOff>542925</xdr:rowOff>
    </xdr:from>
    <xdr:to>
      <xdr:col>45</xdr:col>
      <xdr:colOff>85725</xdr:colOff>
      <xdr:row>14</xdr:row>
      <xdr:rowOff>142876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37</xdr:col>
      <xdr:colOff>400049</xdr:colOff>
      <xdr:row>16</xdr:row>
      <xdr:rowOff>66675</xdr:rowOff>
    </xdr:from>
    <xdr:to>
      <xdr:col>45</xdr:col>
      <xdr:colOff>66674</xdr:colOff>
      <xdr:row>30</xdr:row>
      <xdr:rowOff>142875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152">
      <a:dk1>
        <a:sysClr val="windowText" lastClr="000000"/>
      </a:dk1>
      <a:lt1>
        <a:sysClr val="window" lastClr="FFFFFF"/>
      </a:lt1>
      <a:dk2>
        <a:srgbClr val="E6E2DA"/>
      </a:dk2>
      <a:lt2>
        <a:srgbClr val="FFFFFF"/>
      </a:lt2>
      <a:accent1>
        <a:srgbClr val="17618F"/>
      </a:accent1>
      <a:accent2>
        <a:srgbClr val="60A6AC"/>
      </a:accent2>
      <a:accent3>
        <a:srgbClr val="8AB354"/>
      </a:accent3>
      <a:accent4>
        <a:srgbClr val="735773"/>
      </a:accent4>
      <a:accent5>
        <a:srgbClr val="D64F19"/>
      </a:accent5>
      <a:accent6>
        <a:srgbClr val="E9AB51"/>
      </a:accent6>
      <a:hlink>
        <a:srgbClr val="17618F"/>
      </a:hlink>
      <a:folHlink>
        <a:srgbClr val="735773"/>
      </a:folHlink>
    </a:clrScheme>
    <a:fontScheme name="Project Planner Gant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workbookViewId="0"/>
  </sheetViews>
  <sheetFormatPr defaultRowHeight="14.5" x14ac:dyDescent="0.35"/>
  <cols>
    <col min="1" max="1" width="96.4140625" bestFit="1" customWidth="1"/>
  </cols>
  <sheetData>
    <row r="1" spans="1:1" ht="130.5" x14ac:dyDescent="0.35">
      <c r="A1" s="109" t="s">
        <v>159</v>
      </c>
    </row>
    <row r="2" spans="1:1" x14ac:dyDescent="0.35">
      <c r="A2" s="110"/>
    </row>
    <row r="3" spans="1:1" x14ac:dyDescent="0.35">
      <c r="A3" s="110" t="s">
        <v>158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25"/>
  <sheetViews>
    <sheetView workbookViewId="0">
      <selection activeCell="G1" sqref="G1"/>
    </sheetView>
  </sheetViews>
  <sheetFormatPr defaultColWidth="9" defaultRowHeight="14.5" x14ac:dyDescent="0.35"/>
  <cols>
    <col min="1" max="1" width="22.33203125" style="10" bestFit="1" customWidth="1"/>
    <col min="2" max="2" width="10.4140625" style="10" bestFit="1" customWidth="1"/>
    <col min="3" max="3" width="8.33203125" style="10" bestFit="1" customWidth="1"/>
    <col min="4" max="4" width="8.4140625" style="10" bestFit="1" customWidth="1"/>
    <col min="5" max="5" width="53.33203125" style="10" bestFit="1" customWidth="1"/>
    <col min="6" max="16384" width="9" style="10"/>
  </cols>
  <sheetData>
    <row r="1" spans="1:17" ht="56.25" customHeight="1" x14ac:dyDescent="0.35">
      <c r="A1" s="8"/>
      <c r="B1" s="9"/>
    </row>
    <row r="2" spans="1:17" ht="9" customHeight="1" x14ac:dyDescent="0.35"/>
    <row r="3" spans="1:17" x14ac:dyDescent="0.35">
      <c r="A3" s="1" t="s">
        <v>37</v>
      </c>
      <c r="B3" s="1" t="s">
        <v>38</v>
      </c>
      <c r="C3" s="1" t="s">
        <v>39</v>
      </c>
      <c r="D3" s="1" t="s">
        <v>40</v>
      </c>
      <c r="E3" s="2"/>
      <c r="F3" s="2"/>
      <c r="G3" s="2"/>
      <c r="H3" s="2"/>
      <c r="I3" s="2"/>
      <c r="J3" s="2"/>
      <c r="K3" s="2"/>
      <c r="L3" s="2"/>
      <c r="M3" s="2"/>
      <c r="N3" s="2"/>
      <c r="O3" s="2"/>
      <c r="P3" s="2"/>
      <c r="Q3" s="2"/>
    </row>
    <row r="4" spans="1:17" x14ac:dyDescent="0.35">
      <c r="A4" s="21" t="s">
        <v>41</v>
      </c>
      <c r="B4" s="22">
        <v>43009</v>
      </c>
      <c r="C4" s="21">
        <v>400</v>
      </c>
      <c r="D4" s="23">
        <f>B4+C4</f>
        <v>43409</v>
      </c>
      <c r="E4" s="24"/>
      <c r="F4" s="24"/>
      <c r="G4" s="24"/>
      <c r="H4" s="24"/>
      <c r="I4" s="24"/>
      <c r="J4" s="24"/>
      <c r="K4" s="24"/>
      <c r="L4" s="24"/>
      <c r="M4" s="24"/>
      <c r="N4" s="24"/>
      <c r="O4" s="24"/>
      <c r="P4" s="24"/>
      <c r="Q4" s="24"/>
    </row>
    <row r="5" spans="1:17" x14ac:dyDescent="0.35">
      <c r="A5" s="21" t="s">
        <v>42</v>
      </c>
      <c r="B5" s="22">
        <v>43252</v>
      </c>
      <c r="C5" s="21">
        <v>150</v>
      </c>
      <c r="D5" s="23">
        <f t="shared" ref="D5:D13" si="0">B5+C5</f>
        <v>43402</v>
      </c>
      <c r="E5" s="24"/>
      <c r="F5" s="24"/>
      <c r="G5" s="24"/>
      <c r="H5" s="24"/>
      <c r="I5" s="24"/>
      <c r="J5" s="24"/>
      <c r="K5" s="24"/>
      <c r="L5" s="24"/>
      <c r="M5" s="24"/>
      <c r="N5" s="24"/>
      <c r="O5" s="24"/>
      <c r="P5" s="24"/>
      <c r="Q5" s="24"/>
    </row>
    <row r="6" spans="1:17" x14ac:dyDescent="0.35">
      <c r="A6" s="21" t="s">
        <v>43</v>
      </c>
      <c r="B6" s="22">
        <v>43344</v>
      </c>
      <c r="C6" s="21">
        <v>120</v>
      </c>
      <c r="D6" s="23">
        <f t="shared" si="0"/>
        <v>43464</v>
      </c>
      <c r="E6" s="24"/>
      <c r="F6" s="24"/>
      <c r="G6" s="24"/>
      <c r="H6" s="24"/>
      <c r="I6" s="24"/>
      <c r="J6" s="24"/>
      <c r="K6" s="24"/>
      <c r="L6" s="24"/>
      <c r="M6" s="24"/>
      <c r="N6" s="24"/>
      <c r="O6" s="24"/>
      <c r="P6" s="24"/>
      <c r="Q6" s="24"/>
    </row>
    <row r="7" spans="1:17" x14ac:dyDescent="0.35">
      <c r="A7" s="21" t="s">
        <v>44</v>
      </c>
      <c r="B7" s="22">
        <v>43466</v>
      </c>
      <c r="C7" s="21">
        <v>280</v>
      </c>
      <c r="D7" s="23">
        <f t="shared" si="0"/>
        <v>43746</v>
      </c>
      <c r="E7" s="24"/>
      <c r="F7" s="24"/>
      <c r="G7" s="24"/>
      <c r="H7" s="24"/>
      <c r="I7" s="24"/>
      <c r="J7" s="24"/>
      <c r="K7" s="24"/>
      <c r="L7" s="24"/>
      <c r="M7" s="24"/>
      <c r="N7" s="24"/>
      <c r="O7" s="24"/>
      <c r="P7" s="24"/>
      <c r="Q7" s="24"/>
    </row>
    <row r="8" spans="1:17" x14ac:dyDescent="0.35">
      <c r="A8" s="21" t="s">
        <v>45</v>
      </c>
      <c r="B8" s="22">
        <v>43374</v>
      </c>
      <c r="C8" s="21">
        <v>480</v>
      </c>
      <c r="D8" s="23">
        <f t="shared" si="0"/>
        <v>43854</v>
      </c>
      <c r="E8" s="24"/>
      <c r="F8" s="24"/>
      <c r="G8" s="24"/>
      <c r="H8" s="24"/>
      <c r="I8" s="24"/>
      <c r="J8" s="24"/>
      <c r="K8" s="24"/>
      <c r="L8" s="24"/>
      <c r="M8" s="24"/>
      <c r="N8" s="24"/>
      <c r="O8" s="24"/>
      <c r="P8" s="24"/>
      <c r="Q8" s="24"/>
    </row>
    <row r="9" spans="1:17" x14ac:dyDescent="0.35">
      <c r="A9" s="21" t="s">
        <v>46</v>
      </c>
      <c r="B9" s="22">
        <v>43466</v>
      </c>
      <c r="C9" s="21">
        <v>40</v>
      </c>
      <c r="D9" s="23">
        <f t="shared" si="0"/>
        <v>43506</v>
      </c>
      <c r="E9" s="24"/>
      <c r="F9" s="24"/>
      <c r="G9" s="24"/>
      <c r="H9" s="24"/>
      <c r="I9" s="24"/>
      <c r="J9" s="24"/>
      <c r="K9" s="24"/>
      <c r="L9" s="24"/>
      <c r="M9" s="24"/>
      <c r="N9" s="24"/>
      <c r="O9" s="24"/>
      <c r="P9" s="24"/>
      <c r="Q9" s="24"/>
    </row>
    <row r="10" spans="1:17" x14ac:dyDescent="0.35">
      <c r="A10" s="21" t="s">
        <v>47</v>
      </c>
      <c r="B10" s="22">
        <v>43525</v>
      </c>
      <c r="C10" s="21">
        <v>20</v>
      </c>
      <c r="D10" s="23">
        <f t="shared" si="0"/>
        <v>43545</v>
      </c>
      <c r="E10" s="24"/>
      <c r="F10" s="24"/>
      <c r="G10" s="24"/>
      <c r="H10" s="24"/>
      <c r="I10" s="24"/>
      <c r="J10" s="24"/>
      <c r="K10" s="24"/>
      <c r="L10" s="24"/>
      <c r="M10" s="24"/>
      <c r="N10" s="24"/>
      <c r="O10" s="24"/>
      <c r="P10" s="24"/>
      <c r="Q10" s="24"/>
    </row>
    <row r="11" spans="1:17" x14ac:dyDescent="0.35">
      <c r="A11" s="21" t="s">
        <v>42</v>
      </c>
      <c r="B11" s="22">
        <v>43709</v>
      </c>
      <c r="C11" s="21">
        <v>150</v>
      </c>
      <c r="D11" s="23">
        <f t="shared" si="0"/>
        <v>43859</v>
      </c>
      <c r="E11" s="24"/>
      <c r="F11" s="24"/>
      <c r="G11" s="24"/>
      <c r="H11" s="24"/>
      <c r="I11" s="24"/>
      <c r="J11" s="24"/>
      <c r="K11" s="24"/>
      <c r="L11" s="24"/>
      <c r="M11" s="24"/>
      <c r="N11" s="24"/>
      <c r="O11" s="24"/>
      <c r="P11" s="24"/>
      <c r="Q11" s="24"/>
    </row>
    <row r="12" spans="1:17" x14ac:dyDescent="0.35">
      <c r="A12" s="21" t="s">
        <v>43</v>
      </c>
      <c r="B12" s="22">
        <v>43770</v>
      </c>
      <c r="C12" s="21">
        <v>100</v>
      </c>
      <c r="D12" s="23">
        <f t="shared" si="0"/>
        <v>43870</v>
      </c>
      <c r="E12" s="24"/>
      <c r="F12" s="24"/>
      <c r="G12" s="24"/>
      <c r="H12" s="24"/>
      <c r="I12" s="24"/>
      <c r="J12" s="24"/>
      <c r="K12" s="24"/>
      <c r="L12" s="24"/>
      <c r="M12" s="24"/>
      <c r="N12" s="24"/>
      <c r="O12" s="24"/>
      <c r="P12" s="24"/>
      <c r="Q12" s="24"/>
    </row>
    <row r="13" spans="1:17" x14ac:dyDescent="0.35">
      <c r="A13" s="21" t="s">
        <v>48</v>
      </c>
      <c r="B13" s="22">
        <v>43800</v>
      </c>
      <c r="C13" s="21">
        <v>120</v>
      </c>
      <c r="D13" s="23">
        <f t="shared" si="0"/>
        <v>43920</v>
      </c>
      <c r="E13" s="24"/>
      <c r="F13" s="24"/>
      <c r="G13" s="24"/>
      <c r="H13" s="24"/>
      <c r="I13" s="24"/>
      <c r="J13" s="24"/>
      <c r="K13" s="24"/>
      <c r="L13" s="24"/>
      <c r="M13" s="24"/>
      <c r="N13" s="24"/>
      <c r="O13" s="24"/>
      <c r="P13" s="24"/>
      <c r="Q13" s="24"/>
    </row>
    <row r="14" spans="1:17" x14ac:dyDescent="0.35">
      <c r="A14" s="25"/>
      <c r="B14" s="26"/>
      <c r="C14" s="27"/>
      <c r="D14" s="26"/>
      <c r="E14" s="24"/>
      <c r="F14" s="24"/>
      <c r="G14" s="24"/>
      <c r="H14" s="24"/>
      <c r="I14" s="24"/>
      <c r="J14" s="24"/>
      <c r="K14" s="24"/>
      <c r="L14" s="24"/>
      <c r="M14" s="24"/>
      <c r="N14" s="24"/>
      <c r="O14" s="24"/>
      <c r="P14" s="24"/>
      <c r="Q14" s="24"/>
    </row>
    <row r="15" spans="1:17" x14ac:dyDescent="0.35">
      <c r="A15" s="28"/>
      <c r="B15" s="24"/>
      <c r="C15" s="24"/>
      <c r="D15" s="24"/>
      <c r="E15" s="24"/>
      <c r="F15" s="24"/>
      <c r="G15" s="24"/>
      <c r="H15" s="24"/>
      <c r="I15" s="24"/>
      <c r="J15" s="24"/>
      <c r="K15" s="24"/>
      <c r="L15" s="24"/>
      <c r="M15" s="24"/>
      <c r="N15" s="24"/>
      <c r="O15" s="24"/>
      <c r="P15" s="24"/>
      <c r="Q15" s="24"/>
    </row>
    <row r="16" spans="1:17" x14ac:dyDescent="0.35">
      <c r="A16" s="3" t="s">
        <v>49</v>
      </c>
      <c r="B16" s="4" t="s">
        <v>50</v>
      </c>
      <c r="C16" s="4" t="s">
        <v>37</v>
      </c>
      <c r="D16" s="4" t="s">
        <v>51</v>
      </c>
      <c r="E16" s="24"/>
      <c r="F16" s="24"/>
      <c r="G16" s="24"/>
      <c r="H16" s="24"/>
      <c r="I16" s="24"/>
      <c r="J16" s="24"/>
      <c r="K16" s="24"/>
      <c r="L16" s="24"/>
      <c r="M16" s="24"/>
      <c r="N16" s="24"/>
      <c r="O16" s="24"/>
      <c r="P16" s="24"/>
      <c r="Q16" s="24"/>
    </row>
    <row r="17" spans="1:17" x14ac:dyDescent="0.35">
      <c r="A17" s="21" t="s">
        <v>52</v>
      </c>
      <c r="B17" s="29">
        <f>B4+C4</f>
        <v>43409</v>
      </c>
      <c r="C17" s="30">
        <v>1</v>
      </c>
      <c r="D17" s="31">
        <f>10.5-C17</f>
        <v>9.5</v>
      </c>
      <c r="E17" s="111" t="s">
        <v>123</v>
      </c>
      <c r="F17" s="24"/>
      <c r="G17" s="24"/>
      <c r="H17" s="24"/>
      <c r="I17" s="24"/>
      <c r="J17" s="24"/>
      <c r="K17" s="24"/>
      <c r="L17" s="24"/>
      <c r="M17" s="24"/>
      <c r="N17" s="24"/>
      <c r="O17" s="24"/>
      <c r="P17" s="24"/>
      <c r="Q17" s="24"/>
    </row>
    <row r="18" spans="1:17" x14ac:dyDescent="0.35">
      <c r="A18" s="21" t="s">
        <v>53</v>
      </c>
      <c r="B18" s="29">
        <f>B7+C7</f>
        <v>43746</v>
      </c>
      <c r="C18" s="30">
        <v>4</v>
      </c>
      <c r="D18" s="31">
        <f t="shared" ref="D18:D20" si="1">10.5-C18</f>
        <v>6.5</v>
      </c>
      <c r="E18" s="24"/>
      <c r="F18" s="24"/>
      <c r="G18" s="24"/>
      <c r="H18" s="24"/>
      <c r="I18" s="24"/>
      <c r="J18" s="24"/>
      <c r="K18" s="24"/>
      <c r="L18" s="24"/>
      <c r="M18" s="24"/>
      <c r="N18" s="24"/>
      <c r="O18" s="24"/>
      <c r="P18" s="24"/>
      <c r="Q18" s="24"/>
    </row>
    <row r="19" spans="1:17" x14ac:dyDescent="0.35">
      <c r="A19" s="21" t="s">
        <v>54</v>
      </c>
      <c r="B19" s="29">
        <f>B8+C8</f>
        <v>43854</v>
      </c>
      <c r="C19" s="30">
        <v>5</v>
      </c>
      <c r="D19" s="31">
        <f t="shared" si="1"/>
        <v>5.5</v>
      </c>
      <c r="E19" s="24"/>
      <c r="F19" s="24"/>
      <c r="G19" s="24"/>
      <c r="H19" s="24"/>
      <c r="I19" s="24"/>
      <c r="J19" s="24"/>
      <c r="K19" s="24"/>
      <c r="L19" s="24"/>
      <c r="M19" s="24"/>
      <c r="N19" s="24"/>
      <c r="O19" s="24"/>
      <c r="P19" s="24"/>
      <c r="Q19" s="24"/>
    </row>
    <row r="20" spans="1:17" x14ac:dyDescent="0.35">
      <c r="A20" s="21" t="s">
        <v>55</v>
      </c>
      <c r="B20" s="29">
        <f>B9+C9</f>
        <v>43506</v>
      </c>
      <c r="C20" s="30">
        <v>6</v>
      </c>
      <c r="D20" s="31">
        <f t="shared" si="1"/>
        <v>4.5</v>
      </c>
      <c r="E20" s="24"/>
      <c r="F20" s="24"/>
      <c r="G20" s="24"/>
      <c r="H20" s="24"/>
      <c r="I20" s="24"/>
      <c r="J20" s="24"/>
      <c r="K20" s="24"/>
      <c r="L20" s="24"/>
      <c r="M20" s="24"/>
      <c r="N20" s="24"/>
      <c r="O20" s="24"/>
      <c r="P20" s="24"/>
      <c r="Q20" s="24"/>
    </row>
    <row r="21" spans="1:17" x14ac:dyDescent="0.35">
      <c r="A21" s="24"/>
      <c r="B21" s="24"/>
      <c r="C21" s="24"/>
      <c r="D21" s="24"/>
      <c r="E21" s="24"/>
      <c r="F21" s="24"/>
      <c r="G21" s="24"/>
      <c r="H21" s="24"/>
      <c r="I21" s="24"/>
      <c r="J21" s="24"/>
      <c r="K21" s="24"/>
      <c r="L21" s="24"/>
      <c r="M21" s="24"/>
      <c r="N21" s="24"/>
      <c r="O21" s="24"/>
      <c r="P21" s="24"/>
      <c r="Q21" s="24"/>
    </row>
    <row r="22" spans="1:17" x14ac:dyDescent="0.35">
      <c r="B22" s="24"/>
      <c r="C22" s="24"/>
      <c r="D22" s="24"/>
      <c r="E22" s="24"/>
      <c r="F22" s="24"/>
      <c r="G22" s="24"/>
      <c r="H22" s="24"/>
      <c r="I22" s="24"/>
      <c r="J22" s="24"/>
      <c r="K22" s="24"/>
      <c r="L22" s="24"/>
      <c r="M22" s="24"/>
      <c r="N22" s="24"/>
      <c r="O22" s="24"/>
      <c r="P22" s="24"/>
      <c r="Q22" s="24"/>
    </row>
    <row r="23" spans="1:17" x14ac:dyDescent="0.35">
      <c r="A23" s="111" t="s">
        <v>160</v>
      </c>
      <c r="B23" s="24"/>
      <c r="C23" s="24"/>
      <c r="D23" s="24"/>
    </row>
    <row r="25" spans="1:17" x14ac:dyDescent="0.35">
      <c r="G25" s="32"/>
    </row>
  </sheetData>
  <sheetProtection formatCells="0" formatColumns="0" formatRows="0" insertColumns="0" insertRows="0" insertHyperlinks="0" deleteColumns="0" deleteRows="0" sort="0" autoFilter="0" pivotTables="0"/>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18"/>
  <sheetViews>
    <sheetView workbookViewId="0">
      <selection activeCell="B5" sqref="B5"/>
    </sheetView>
  </sheetViews>
  <sheetFormatPr defaultColWidth="9" defaultRowHeight="14.5" x14ac:dyDescent="0.35"/>
  <cols>
    <col min="1" max="1" width="33" style="10" bestFit="1" customWidth="1"/>
    <col min="2" max="2" width="12.08203125" style="10" bestFit="1" customWidth="1"/>
    <col min="3" max="5" width="11.75" style="10" bestFit="1" customWidth="1"/>
    <col min="6" max="16384" width="9" style="10"/>
  </cols>
  <sheetData>
    <row r="1" spans="1:14" ht="54" customHeight="1" x14ac:dyDescent="0.35">
      <c r="B1" s="33"/>
    </row>
    <row r="2" spans="1:14" ht="8.25" customHeight="1" x14ac:dyDescent="0.35"/>
    <row r="3" spans="1:14" x14ac:dyDescent="0.35">
      <c r="A3" s="34" t="s">
        <v>56</v>
      </c>
      <c r="B3" s="34" t="s">
        <v>57</v>
      </c>
      <c r="C3" s="34" t="s">
        <v>58</v>
      </c>
      <c r="D3" s="34" t="s">
        <v>59</v>
      </c>
      <c r="E3" s="34" t="s">
        <v>60</v>
      </c>
      <c r="F3" s="24"/>
      <c r="G3" s="24"/>
      <c r="H3" s="24"/>
      <c r="I3" s="24"/>
      <c r="J3" s="24"/>
      <c r="K3" s="24"/>
      <c r="L3" s="24"/>
      <c r="M3" s="24"/>
      <c r="N3" s="24"/>
    </row>
    <row r="4" spans="1:14" x14ac:dyDescent="0.35">
      <c r="A4" s="35" t="s">
        <v>61</v>
      </c>
      <c r="B4" s="35">
        <v>5</v>
      </c>
      <c r="C4" s="35">
        <v>4</v>
      </c>
      <c r="D4" s="35">
        <v>3</v>
      </c>
      <c r="E4" s="35">
        <v>5</v>
      </c>
      <c r="F4" s="24"/>
      <c r="G4" s="24"/>
      <c r="H4" s="24"/>
      <c r="I4" s="24"/>
      <c r="J4" s="24"/>
      <c r="K4" s="24"/>
      <c r="L4" s="24"/>
      <c r="M4" s="24"/>
      <c r="N4" s="24"/>
    </row>
    <row r="5" spans="1:14" x14ac:dyDescent="0.35">
      <c r="A5" s="35" t="s">
        <v>62</v>
      </c>
      <c r="B5" s="35">
        <v>3</v>
      </c>
      <c r="C5" s="35">
        <v>3</v>
      </c>
      <c r="D5" s="35">
        <v>3</v>
      </c>
      <c r="E5" s="35">
        <v>4</v>
      </c>
      <c r="F5" s="24"/>
      <c r="G5" s="24"/>
      <c r="H5" s="24"/>
      <c r="I5" s="24"/>
      <c r="J5" s="24"/>
      <c r="K5" s="24"/>
      <c r="L5" s="24"/>
      <c r="M5" s="24"/>
      <c r="N5" s="24"/>
    </row>
    <row r="6" spans="1:14" x14ac:dyDescent="0.35">
      <c r="A6" s="35" t="s">
        <v>63</v>
      </c>
      <c r="B6" s="35">
        <v>2</v>
      </c>
      <c r="C6" s="35">
        <v>1</v>
      </c>
      <c r="D6" s="35">
        <v>3</v>
      </c>
      <c r="E6" s="35">
        <v>2</v>
      </c>
      <c r="F6" s="24"/>
      <c r="G6" s="24"/>
      <c r="H6" s="24"/>
      <c r="I6" s="24"/>
      <c r="J6" s="24"/>
      <c r="K6" s="24"/>
      <c r="L6" s="24"/>
      <c r="M6" s="24"/>
      <c r="N6" s="24"/>
    </row>
    <row r="7" spans="1:14" x14ac:dyDescent="0.35">
      <c r="A7" s="35" t="s">
        <v>64</v>
      </c>
      <c r="B7" s="35">
        <v>4</v>
      </c>
      <c r="C7" s="35">
        <v>4</v>
      </c>
      <c r="D7" s="35">
        <v>4</v>
      </c>
      <c r="E7" s="35">
        <v>2</v>
      </c>
      <c r="F7" s="24"/>
      <c r="G7" s="24"/>
      <c r="H7" s="24"/>
      <c r="I7" s="24"/>
      <c r="J7" s="24"/>
      <c r="K7" s="24"/>
      <c r="L7" s="24"/>
      <c r="M7" s="24"/>
      <c r="N7" s="24"/>
    </row>
    <row r="8" spans="1:14" x14ac:dyDescent="0.35">
      <c r="A8" s="35" t="s">
        <v>65</v>
      </c>
      <c r="B8" s="35">
        <v>3</v>
      </c>
      <c r="C8" s="35">
        <v>3</v>
      </c>
      <c r="D8" s="35">
        <v>4</v>
      </c>
      <c r="E8" s="35">
        <v>2</v>
      </c>
      <c r="F8" s="24"/>
      <c r="G8" s="24"/>
      <c r="H8" s="24"/>
      <c r="I8" s="24"/>
      <c r="J8" s="24"/>
      <c r="K8" s="24"/>
      <c r="L8" s="24"/>
      <c r="M8" s="24"/>
      <c r="N8" s="24"/>
    </row>
    <row r="9" spans="1:14" x14ac:dyDescent="0.35">
      <c r="A9" s="24"/>
      <c r="B9" s="24"/>
      <c r="C9" s="24"/>
      <c r="D9" s="24"/>
      <c r="E9" s="24"/>
      <c r="F9" s="24"/>
      <c r="G9" s="24"/>
      <c r="H9" s="24"/>
      <c r="I9" s="24"/>
      <c r="J9" s="24"/>
      <c r="K9" s="24"/>
      <c r="L9" s="24"/>
      <c r="M9" s="24"/>
      <c r="N9" s="24"/>
    </row>
    <row r="10" spans="1:14" x14ac:dyDescent="0.35">
      <c r="A10" s="24"/>
      <c r="B10" s="24"/>
      <c r="C10" s="24"/>
      <c r="D10" s="24"/>
      <c r="E10" s="24"/>
      <c r="F10" s="24"/>
      <c r="G10" s="24"/>
      <c r="H10" s="24"/>
      <c r="I10" s="24"/>
      <c r="J10" s="24"/>
      <c r="K10" s="24"/>
      <c r="L10" s="24"/>
      <c r="M10" s="24"/>
      <c r="N10" s="24"/>
    </row>
    <row r="11" spans="1:14" x14ac:dyDescent="0.35">
      <c r="A11" s="24"/>
      <c r="B11" s="24"/>
      <c r="C11" s="24"/>
      <c r="D11" s="24"/>
      <c r="E11" s="24"/>
      <c r="F11" s="24"/>
      <c r="G11" s="24"/>
      <c r="H11" s="24"/>
      <c r="I11" s="24"/>
      <c r="J11" s="24"/>
      <c r="K11" s="24"/>
      <c r="L11" s="24"/>
      <c r="M11" s="24"/>
      <c r="N11" s="24"/>
    </row>
    <row r="12" spans="1:14" x14ac:dyDescent="0.35">
      <c r="A12" s="24"/>
      <c r="B12" s="24"/>
      <c r="C12" s="24"/>
      <c r="D12" s="24"/>
      <c r="E12" s="24"/>
      <c r="F12" s="24"/>
      <c r="G12" s="24"/>
      <c r="H12" s="24"/>
      <c r="I12" s="24"/>
      <c r="J12" s="24"/>
      <c r="K12" s="24"/>
      <c r="L12" s="24"/>
      <c r="M12" s="24"/>
      <c r="N12" s="24"/>
    </row>
    <row r="13" spans="1:14" x14ac:dyDescent="0.35">
      <c r="A13" s="24"/>
      <c r="B13" s="24"/>
      <c r="C13" s="24"/>
      <c r="D13" s="24"/>
      <c r="E13" s="24"/>
      <c r="F13" s="24"/>
      <c r="G13" s="24"/>
      <c r="H13" s="24"/>
      <c r="I13" s="24"/>
      <c r="J13" s="24"/>
      <c r="K13" s="24"/>
      <c r="L13" s="24"/>
      <c r="M13" s="24"/>
      <c r="N13" s="24"/>
    </row>
    <row r="14" spans="1:14" x14ac:dyDescent="0.35">
      <c r="A14" s="24"/>
      <c r="B14" s="24"/>
      <c r="C14" s="24"/>
      <c r="D14" s="24"/>
      <c r="E14" s="24"/>
      <c r="F14" s="24"/>
      <c r="G14" s="24"/>
      <c r="H14" s="24"/>
      <c r="I14" s="24"/>
      <c r="J14" s="24"/>
      <c r="K14" s="24"/>
      <c r="L14" s="24"/>
      <c r="M14" s="24"/>
      <c r="N14" s="24"/>
    </row>
    <row r="15" spans="1:14" x14ac:dyDescent="0.35">
      <c r="A15" s="24"/>
      <c r="B15" s="24"/>
      <c r="C15" s="24"/>
      <c r="D15" s="24"/>
      <c r="E15" s="24"/>
      <c r="F15" s="24"/>
      <c r="G15" s="24"/>
      <c r="H15" s="24"/>
      <c r="I15" s="24"/>
      <c r="J15" s="24"/>
      <c r="K15" s="24"/>
      <c r="L15" s="24"/>
      <c r="M15" s="24"/>
      <c r="N15" s="24"/>
    </row>
    <row r="16" spans="1:14" x14ac:dyDescent="0.35">
      <c r="A16" s="24"/>
      <c r="B16" s="24"/>
      <c r="C16" s="24"/>
      <c r="D16" s="24"/>
      <c r="E16" s="24"/>
      <c r="F16" s="24"/>
      <c r="G16" s="24"/>
      <c r="H16" s="24"/>
      <c r="I16" s="24"/>
      <c r="J16" s="24"/>
      <c r="K16" s="24"/>
      <c r="L16" s="24"/>
      <c r="M16" s="24"/>
      <c r="N16" s="24"/>
    </row>
    <row r="17" spans="1:14" x14ac:dyDescent="0.35">
      <c r="A17" s="24"/>
      <c r="B17" s="24"/>
      <c r="C17" s="24"/>
      <c r="D17" s="24"/>
      <c r="E17" s="24"/>
      <c r="F17" s="24"/>
      <c r="G17" s="24"/>
      <c r="H17" s="24"/>
      <c r="I17" s="24"/>
      <c r="J17" s="24"/>
      <c r="K17" s="24"/>
      <c r="L17" s="24"/>
      <c r="M17" s="24"/>
      <c r="N17" s="24"/>
    </row>
    <row r="18" spans="1:14" x14ac:dyDescent="0.35">
      <c r="A18" s="24"/>
      <c r="B18" s="24"/>
      <c r="C18" s="24"/>
      <c r="D18" s="24"/>
      <c r="E18" s="24"/>
      <c r="F18" s="24"/>
      <c r="G18" s="24"/>
      <c r="H18" s="24"/>
      <c r="I18" s="24"/>
      <c r="J18" s="24"/>
      <c r="K18" s="24"/>
      <c r="L18" s="24"/>
      <c r="M18" s="24"/>
      <c r="N18" s="24"/>
    </row>
  </sheetData>
  <sheetProtection formatCells="0" formatColumns="0" formatRows="0" insertColumns="0" insertRows="0" insertHyperlinks="0" deleteColumns="0" deleteRows="0" sort="0" autoFilter="0" pivotTables="0"/>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21"/>
  <sheetViews>
    <sheetView workbookViewId="0">
      <selection activeCell="D3" sqref="D3"/>
    </sheetView>
  </sheetViews>
  <sheetFormatPr defaultColWidth="9" defaultRowHeight="14.5" x14ac:dyDescent="0.35"/>
  <cols>
    <col min="1" max="1" width="12.75" style="10" bestFit="1" customWidth="1"/>
    <col min="2" max="2" width="9.33203125" style="10" bestFit="1" customWidth="1"/>
    <col min="3" max="3" width="6.6640625" style="10" bestFit="1" customWidth="1"/>
    <col min="4" max="4" width="5" style="10" bestFit="1" customWidth="1"/>
    <col min="5" max="16384" width="9" style="10"/>
  </cols>
  <sheetData>
    <row r="1" spans="1:14" s="8" customFormat="1" ht="58.5" customHeight="1" x14ac:dyDescent="0.35">
      <c r="B1" s="9"/>
      <c r="C1" s="9"/>
    </row>
    <row r="2" spans="1:14" ht="8.25" customHeight="1" x14ac:dyDescent="0.35"/>
    <row r="3" spans="1:14" x14ac:dyDescent="0.35">
      <c r="A3" s="36" t="s">
        <v>66</v>
      </c>
      <c r="B3" s="36" t="s">
        <v>67</v>
      </c>
      <c r="C3" s="36" t="s">
        <v>68</v>
      </c>
      <c r="D3" s="36" t="s">
        <v>69</v>
      </c>
      <c r="E3" s="24"/>
      <c r="F3" s="24"/>
      <c r="G3" s="24"/>
      <c r="H3" s="24"/>
      <c r="I3" s="24"/>
      <c r="J3" s="24"/>
      <c r="K3" s="24"/>
      <c r="L3" s="24"/>
      <c r="M3" s="24"/>
      <c r="N3" s="24"/>
    </row>
    <row r="4" spans="1:14" x14ac:dyDescent="0.35">
      <c r="A4" s="35" t="s">
        <v>70</v>
      </c>
      <c r="B4" s="35">
        <v>0.8</v>
      </c>
      <c r="C4" s="35">
        <v>0.5</v>
      </c>
      <c r="D4" s="34">
        <f>B4*C4</f>
        <v>0.4</v>
      </c>
      <c r="E4" s="24"/>
      <c r="F4" s="24"/>
      <c r="G4" s="24"/>
      <c r="H4" s="24"/>
      <c r="I4" s="24"/>
      <c r="J4" s="24"/>
      <c r="K4" s="24"/>
      <c r="L4" s="24"/>
      <c r="M4" s="24"/>
      <c r="N4" s="24"/>
    </row>
    <row r="5" spans="1:14" x14ac:dyDescent="0.35">
      <c r="A5" s="35" t="s">
        <v>71</v>
      </c>
      <c r="B5" s="35">
        <v>0.3</v>
      </c>
      <c r="C5" s="35">
        <v>0.4</v>
      </c>
      <c r="D5" s="34">
        <f t="shared" ref="D5:D7" si="0">B5*C5</f>
        <v>0.12</v>
      </c>
      <c r="E5" s="24"/>
      <c r="F5" s="24"/>
      <c r="G5" s="24"/>
      <c r="H5" s="24"/>
      <c r="I5" s="24"/>
      <c r="J5" s="24"/>
      <c r="K5" s="24"/>
      <c r="L5" s="24"/>
      <c r="M5" s="24"/>
      <c r="N5" s="24"/>
    </row>
    <row r="6" spans="1:14" x14ac:dyDescent="0.35">
      <c r="A6" s="35" t="s">
        <v>72</v>
      </c>
      <c r="B6" s="35">
        <v>0.5</v>
      </c>
      <c r="C6" s="35">
        <v>0.7</v>
      </c>
      <c r="D6" s="34">
        <f t="shared" si="0"/>
        <v>0.35</v>
      </c>
      <c r="E6" s="24"/>
      <c r="F6" s="24"/>
      <c r="G6" s="24"/>
      <c r="H6" s="24"/>
      <c r="I6" s="24"/>
      <c r="J6" s="24"/>
      <c r="K6" s="24"/>
      <c r="L6" s="24"/>
      <c r="M6" s="24"/>
      <c r="N6" s="24"/>
    </row>
    <row r="7" spans="1:14" x14ac:dyDescent="0.35">
      <c r="A7" s="35" t="s">
        <v>73</v>
      </c>
      <c r="B7" s="35">
        <v>0.6</v>
      </c>
      <c r="C7" s="35">
        <v>0.4</v>
      </c>
      <c r="D7" s="34">
        <f t="shared" si="0"/>
        <v>0.24</v>
      </c>
      <c r="E7" s="24"/>
      <c r="F7" s="24"/>
      <c r="G7" s="24"/>
      <c r="H7" s="24"/>
      <c r="I7" s="24"/>
      <c r="J7" s="24"/>
      <c r="K7" s="24"/>
      <c r="L7" s="24"/>
      <c r="M7" s="24"/>
      <c r="N7" s="24"/>
    </row>
    <row r="8" spans="1:14" x14ac:dyDescent="0.35">
      <c r="A8" s="35" t="s">
        <v>74</v>
      </c>
      <c r="B8" s="35">
        <v>0.1</v>
      </c>
      <c r="C8" s="35">
        <v>0.1</v>
      </c>
      <c r="D8" s="34">
        <v>0.01</v>
      </c>
      <c r="E8" s="24"/>
      <c r="F8" s="24"/>
      <c r="G8" s="24"/>
      <c r="H8" s="24"/>
      <c r="I8" s="24"/>
      <c r="J8" s="24"/>
      <c r="K8" s="24"/>
      <c r="L8" s="24"/>
      <c r="M8" s="24"/>
      <c r="N8" s="24"/>
    </row>
    <row r="9" spans="1:14" x14ac:dyDescent="0.35">
      <c r="A9" s="24"/>
      <c r="B9" s="24"/>
      <c r="C9" s="24"/>
      <c r="D9" s="24"/>
      <c r="E9" s="24"/>
      <c r="F9" s="24"/>
      <c r="G9" s="24"/>
      <c r="H9" s="24"/>
      <c r="I9" s="24"/>
      <c r="J9" s="24"/>
      <c r="K9" s="24"/>
      <c r="L9" s="24"/>
      <c r="M9" s="24"/>
      <c r="N9" s="24"/>
    </row>
    <row r="10" spans="1:14" x14ac:dyDescent="0.35">
      <c r="A10" s="112" t="s">
        <v>75</v>
      </c>
      <c r="B10" s="112"/>
      <c r="C10" s="112"/>
      <c r="D10" s="112"/>
      <c r="E10" s="24"/>
      <c r="F10" s="24"/>
      <c r="G10" s="24"/>
      <c r="H10" s="24"/>
      <c r="I10" s="24"/>
      <c r="J10" s="24"/>
      <c r="K10" s="24"/>
      <c r="L10" s="24"/>
      <c r="M10" s="24"/>
      <c r="N10" s="24"/>
    </row>
    <row r="11" spans="1:14" x14ac:dyDescent="0.35">
      <c r="A11" s="112"/>
      <c r="B11" s="112"/>
      <c r="C11" s="112"/>
      <c r="D11" s="112"/>
      <c r="E11" s="24"/>
      <c r="F11" s="24"/>
      <c r="G11" s="24"/>
      <c r="H11" s="24"/>
      <c r="I11" s="24"/>
      <c r="J11" s="24"/>
      <c r="K11" s="24"/>
      <c r="L11" s="24"/>
      <c r="M11" s="24"/>
      <c r="N11" s="24"/>
    </row>
    <row r="12" spans="1:14" x14ac:dyDescent="0.35">
      <c r="A12" s="112"/>
      <c r="B12" s="112"/>
      <c r="C12" s="112"/>
      <c r="D12" s="112"/>
      <c r="E12" s="24"/>
      <c r="F12" s="24"/>
      <c r="G12" s="24"/>
      <c r="H12" s="24"/>
      <c r="I12" s="24"/>
      <c r="J12" s="24"/>
      <c r="K12" s="24"/>
      <c r="L12" s="24"/>
      <c r="M12" s="24"/>
      <c r="N12" s="24"/>
    </row>
    <row r="13" spans="1:14" x14ac:dyDescent="0.35">
      <c r="A13" s="24"/>
      <c r="B13" s="24"/>
      <c r="C13" s="24"/>
      <c r="D13" s="24"/>
      <c r="E13" s="24"/>
      <c r="F13" s="24"/>
      <c r="G13" s="24"/>
      <c r="H13" s="24"/>
      <c r="I13" s="24"/>
      <c r="J13" s="24"/>
      <c r="K13" s="24"/>
      <c r="L13" s="24"/>
      <c r="M13" s="24"/>
      <c r="N13" s="24"/>
    </row>
    <row r="14" spans="1:14" x14ac:dyDescent="0.35">
      <c r="A14" s="24"/>
      <c r="B14" s="24"/>
      <c r="C14" s="24"/>
      <c r="D14" s="24"/>
      <c r="E14" s="24"/>
      <c r="F14" s="24"/>
      <c r="G14" s="24"/>
      <c r="H14" s="24"/>
      <c r="I14" s="24"/>
      <c r="J14" s="24"/>
      <c r="K14" s="24"/>
      <c r="L14" s="24"/>
      <c r="M14" s="24"/>
      <c r="N14" s="24"/>
    </row>
    <row r="15" spans="1:14" x14ac:dyDescent="0.35">
      <c r="A15" s="24"/>
      <c r="B15" s="24"/>
      <c r="C15" s="24"/>
      <c r="D15" s="24"/>
      <c r="E15" s="24"/>
      <c r="F15" s="24"/>
      <c r="G15" s="24"/>
      <c r="H15" s="24"/>
      <c r="I15" s="24"/>
      <c r="J15" s="24"/>
      <c r="K15" s="24"/>
      <c r="L15" s="24"/>
      <c r="M15" s="24"/>
      <c r="N15" s="24"/>
    </row>
    <row r="16" spans="1:14" x14ac:dyDescent="0.35">
      <c r="A16" s="24"/>
      <c r="B16" s="24"/>
      <c r="C16" s="24"/>
      <c r="D16" s="24"/>
      <c r="E16" s="24"/>
      <c r="F16" s="24"/>
      <c r="G16" s="24"/>
      <c r="H16" s="24"/>
      <c r="I16" s="24"/>
      <c r="J16" s="24"/>
      <c r="K16" s="24"/>
      <c r="L16" s="24"/>
      <c r="M16" s="24"/>
      <c r="N16" s="24"/>
    </row>
    <row r="17" spans="1:14" x14ac:dyDescent="0.35">
      <c r="A17" s="24"/>
      <c r="B17" s="24"/>
      <c r="C17" s="24"/>
      <c r="D17" s="24"/>
      <c r="E17" s="24"/>
      <c r="F17" s="24"/>
      <c r="G17" s="24"/>
      <c r="H17" s="24"/>
      <c r="I17" s="24"/>
      <c r="J17" s="24"/>
      <c r="K17" s="24"/>
      <c r="L17" s="24"/>
      <c r="M17" s="24"/>
      <c r="N17" s="24"/>
    </row>
    <row r="18" spans="1:14" x14ac:dyDescent="0.35">
      <c r="A18" s="24"/>
      <c r="B18" s="24"/>
      <c r="C18" s="24"/>
      <c r="D18" s="24"/>
      <c r="E18" s="24"/>
      <c r="F18" s="24"/>
      <c r="G18" s="24"/>
      <c r="H18" s="24"/>
      <c r="I18" s="24"/>
      <c r="J18" s="24"/>
      <c r="K18" s="24"/>
      <c r="L18" s="24"/>
      <c r="M18" s="24"/>
      <c r="N18" s="24"/>
    </row>
    <row r="19" spans="1:14" x14ac:dyDescent="0.35">
      <c r="A19" s="24"/>
      <c r="B19" s="24"/>
      <c r="C19" s="24"/>
      <c r="D19" s="24"/>
      <c r="E19" s="24"/>
      <c r="F19" s="24"/>
      <c r="G19" s="24"/>
      <c r="H19" s="24"/>
      <c r="I19" s="24"/>
      <c r="J19" s="24"/>
      <c r="K19" s="24"/>
      <c r="L19" s="24"/>
      <c r="M19" s="24"/>
      <c r="N19" s="24"/>
    </row>
    <row r="20" spans="1:14" x14ac:dyDescent="0.35">
      <c r="A20" s="24"/>
      <c r="B20" s="24"/>
      <c r="C20" s="24"/>
      <c r="D20" s="24"/>
      <c r="E20" s="24"/>
      <c r="F20" s="24"/>
      <c r="G20" s="24"/>
      <c r="H20" s="24"/>
      <c r="I20" s="24"/>
      <c r="J20" s="24"/>
      <c r="K20" s="24"/>
      <c r="L20" s="24"/>
      <c r="M20" s="24"/>
      <c r="N20" s="24"/>
    </row>
    <row r="21" spans="1:14" x14ac:dyDescent="0.35">
      <c r="A21" s="24"/>
      <c r="B21" s="24"/>
      <c r="C21" s="24"/>
      <c r="D21" s="24"/>
      <c r="E21" s="24"/>
      <c r="F21" s="24"/>
      <c r="G21" s="24"/>
      <c r="H21" s="24"/>
      <c r="I21" s="24"/>
      <c r="J21" s="24"/>
      <c r="K21" s="24"/>
      <c r="L21" s="24"/>
      <c r="M21" s="24"/>
      <c r="N21" s="24"/>
    </row>
  </sheetData>
  <sheetProtection formatCells="0" formatColumns="0" formatRows="0" insertColumns="0" insertRows="0" insertHyperlinks="0" deleteColumns="0" deleteRows="0" sort="0" autoFilter="0" pivotTables="0"/>
  <mergeCells count="1">
    <mergeCell ref="A10:D1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AS33"/>
  <sheetViews>
    <sheetView showGridLines="0" workbookViewId="0">
      <selection activeCell="H5" sqref="H5"/>
    </sheetView>
  </sheetViews>
  <sheetFormatPr defaultColWidth="2.75" defaultRowHeight="14.5" x14ac:dyDescent="0.35"/>
  <cols>
    <col min="1" max="1" width="2.6640625" style="10" customWidth="1"/>
    <col min="2" max="2" width="15.9140625" style="41" bestFit="1" customWidth="1"/>
    <col min="3" max="3" width="6.33203125" style="39" bestFit="1" customWidth="1"/>
    <col min="4" max="4" width="15" style="39" bestFit="1" customWidth="1"/>
    <col min="5" max="5" width="10.75" style="39" customWidth="1"/>
    <col min="6" max="6" width="7.4140625" style="39" bestFit="1" customWidth="1"/>
    <col min="7" max="15" width="2" style="39" bestFit="1" customWidth="1"/>
    <col min="16" max="26" width="3" style="39" bestFit="1" customWidth="1"/>
    <col min="27" max="42" width="3" style="10" bestFit="1" customWidth="1"/>
    <col min="43" max="43" width="2.75" style="10"/>
    <col min="44" max="44" width="9" style="40" bestFit="1" customWidth="1"/>
    <col min="45" max="45" width="22.4140625" style="10" bestFit="1" customWidth="1"/>
    <col min="46" max="16384" width="2.75" style="10"/>
  </cols>
  <sheetData>
    <row r="1" spans="2:45" s="8" customFormat="1" ht="59.25" customHeight="1" x14ac:dyDescent="0.35">
      <c r="D1" s="37"/>
      <c r="E1" s="37"/>
      <c r="F1" s="37"/>
      <c r="G1" s="37"/>
      <c r="H1" s="37"/>
      <c r="I1" s="37"/>
      <c r="J1" s="37"/>
      <c r="K1" s="37"/>
      <c r="L1" s="37"/>
      <c r="M1" s="37"/>
      <c r="N1" s="37"/>
      <c r="O1" s="37"/>
      <c r="P1" s="37"/>
      <c r="Q1" s="37"/>
      <c r="R1" s="37"/>
      <c r="S1" s="37"/>
      <c r="T1" s="37"/>
      <c r="U1" s="37"/>
      <c r="V1" s="37"/>
      <c r="W1" s="37"/>
      <c r="X1" s="37"/>
      <c r="Y1" s="37"/>
      <c r="Z1" s="37"/>
      <c r="AR1" s="38"/>
    </row>
    <row r="2" spans="2:45" ht="8.25" customHeight="1" x14ac:dyDescent="0.35"/>
    <row r="3" spans="2:45" x14ac:dyDescent="0.35">
      <c r="B3" s="5"/>
      <c r="C3" s="5" t="s">
        <v>0</v>
      </c>
      <c r="D3" s="5" t="s">
        <v>0</v>
      </c>
      <c r="E3" s="5" t="s">
        <v>29</v>
      </c>
      <c r="F3" s="5"/>
      <c r="G3" s="5"/>
      <c r="H3" s="5"/>
    </row>
    <row r="4" spans="2:45" ht="13.5" customHeight="1" x14ac:dyDescent="0.35">
      <c r="B4" s="5" t="s">
        <v>35</v>
      </c>
      <c r="C4" s="5" t="s">
        <v>1</v>
      </c>
      <c r="D4" s="5" t="s">
        <v>2</v>
      </c>
      <c r="E4" s="5" t="s">
        <v>36</v>
      </c>
      <c r="F4" s="5"/>
      <c r="G4" s="113">
        <v>2018</v>
      </c>
      <c r="H4" s="113"/>
      <c r="I4" s="113"/>
      <c r="J4" s="113"/>
      <c r="K4" s="113"/>
      <c r="L4" s="113"/>
      <c r="M4" s="113"/>
      <c r="N4" s="113"/>
      <c r="O4" s="113"/>
      <c r="P4" s="113"/>
      <c r="Q4" s="113"/>
      <c r="R4" s="113"/>
      <c r="S4" s="113">
        <v>2019</v>
      </c>
      <c r="T4" s="113"/>
      <c r="U4" s="113"/>
      <c r="V4" s="113"/>
      <c r="W4" s="113"/>
      <c r="X4" s="113"/>
      <c r="Y4" s="113"/>
      <c r="Z4" s="113"/>
      <c r="AA4" s="113"/>
      <c r="AB4" s="113"/>
      <c r="AC4" s="113"/>
      <c r="AD4" s="113"/>
      <c r="AE4" s="113">
        <v>2020</v>
      </c>
      <c r="AF4" s="113"/>
      <c r="AG4" s="113"/>
      <c r="AH4" s="113"/>
      <c r="AI4" s="113"/>
      <c r="AJ4" s="113"/>
      <c r="AK4" s="113"/>
      <c r="AL4" s="113"/>
      <c r="AM4" s="113"/>
      <c r="AN4" s="113"/>
      <c r="AO4" s="113"/>
      <c r="AP4" s="113"/>
      <c r="AR4" s="40" t="s">
        <v>34</v>
      </c>
    </row>
    <row r="5" spans="2:45" ht="15.75" customHeight="1" x14ac:dyDescent="0.35">
      <c r="B5" s="42"/>
      <c r="C5" s="42"/>
      <c r="D5" s="42"/>
      <c r="E5" s="42"/>
      <c r="F5" s="43" t="s">
        <v>30</v>
      </c>
      <c r="G5" s="42">
        <v>1</v>
      </c>
      <c r="H5" s="42">
        <v>2</v>
      </c>
      <c r="I5" s="42">
        <v>3</v>
      </c>
      <c r="J5" s="42">
        <v>4</v>
      </c>
      <c r="K5" s="42">
        <v>5</v>
      </c>
      <c r="L5" s="42">
        <v>6</v>
      </c>
      <c r="M5" s="42">
        <v>7</v>
      </c>
      <c r="N5" s="42">
        <v>8</v>
      </c>
      <c r="O5" s="42">
        <v>9</v>
      </c>
      <c r="P5" s="42">
        <v>10</v>
      </c>
      <c r="Q5" s="42">
        <v>11</v>
      </c>
      <c r="R5" s="42">
        <v>12</v>
      </c>
      <c r="S5" s="42">
        <v>13</v>
      </c>
      <c r="T5" s="42">
        <v>14</v>
      </c>
      <c r="U5" s="42">
        <v>15</v>
      </c>
      <c r="V5" s="42">
        <v>16</v>
      </c>
      <c r="W5" s="42">
        <v>17</v>
      </c>
      <c r="X5" s="42">
        <v>18</v>
      </c>
      <c r="Y5" s="42">
        <v>19</v>
      </c>
      <c r="Z5" s="42">
        <v>20</v>
      </c>
      <c r="AA5" s="42">
        <v>21</v>
      </c>
      <c r="AB5" s="42">
        <v>22</v>
      </c>
      <c r="AC5" s="42">
        <v>23</v>
      </c>
      <c r="AD5" s="42">
        <v>24</v>
      </c>
      <c r="AE5" s="42">
        <v>25</v>
      </c>
      <c r="AF5" s="42">
        <v>26</v>
      </c>
      <c r="AG5" s="42">
        <v>27</v>
      </c>
      <c r="AH5" s="42">
        <v>28</v>
      </c>
      <c r="AI5" s="42">
        <v>29</v>
      </c>
      <c r="AJ5" s="42">
        <v>30</v>
      </c>
      <c r="AK5" s="42">
        <v>31</v>
      </c>
      <c r="AL5" s="42">
        <v>32</v>
      </c>
      <c r="AM5" s="42">
        <v>33</v>
      </c>
      <c r="AN5" s="42">
        <v>34</v>
      </c>
      <c r="AO5" s="42">
        <v>35</v>
      </c>
      <c r="AP5" s="42">
        <v>36</v>
      </c>
      <c r="AQ5" s="39"/>
      <c r="AR5" s="39"/>
    </row>
    <row r="6" spans="2:45" ht="18.899999999999999" customHeight="1" x14ac:dyDescent="0.35">
      <c r="B6" s="41" t="s">
        <v>3</v>
      </c>
      <c r="C6" s="39">
        <v>1</v>
      </c>
      <c r="D6" s="39">
        <v>5</v>
      </c>
      <c r="E6" s="39">
        <v>100</v>
      </c>
      <c r="AR6" s="40">
        <f>C6+D6-1</f>
        <v>5</v>
      </c>
    </row>
    <row r="7" spans="2:45" ht="18.75" customHeight="1" x14ac:dyDescent="0.35">
      <c r="B7" s="41" t="s">
        <v>4</v>
      </c>
      <c r="C7" s="39">
        <v>1</v>
      </c>
      <c r="D7" s="39">
        <v>6</v>
      </c>
      <c r="E7" s="39">
        <v>320</v>
      </c>
      <c r="AR7" s="40">
        <f t="shared" ref="AR7:AR31" si="0">C7+D7-1</f>
        <v>6</v>
      </c>
    </row>
    <row r="8" spans="2:45" ht="18.899999999999999" customHeight="1" x14ac:dyDescent="0.35">
      <c r="B8" s="41" t="s">
        <v>5</v>
      </c>
      <c r="C8" s="39">
        <v>2</v>
      </c>
      <c r="D8" s="39">
        <v>4</v>
      </c>
      <c r="E8" s="39">
        <v>150</v>
      </c>
      <c r="AR8" s="40">
        <f t="shared" si="0"/>
        <v>5</v>
      </c>
      <c r="AS8" s="44" t="s">
        <v>31</v>
      </c>
    </row>
    <row r="9" spans="2:45" ht="18.899999999999999" customHeight="1" x14ac:dyDescent="0.35">
      <c r="B9" s="41" t="s">
        <v>6</v>
      </c>
      <c r="C9" s="39">
        <v>4</v>
      </c>
      <c r="D9" s="39">
        <v>8</v>
      </c>
      <c r="AR9" s="40">
        <f t="shared" si="0"/>
        <v>11</v>
      </c>
    </row>
    <row r="10" spans="2:45" ht="18.899999999999999" customHeight="1" x14ac:dyDescent="0.35">
      <c r="B10" s="41" t="s">
        <v>7</v>
      </c>
      <c r="C10" s="39">
        <v>4</v>
      </c>
      <c r="D10" s="39">
        <v>2</v>
      </c>
      <c r="AR10" s="40">
        <f t="shared" si="0"/>
        <v>5</v>
      </c>
    </row>
    <row r="11" spans="2:45" ht="18.899999999999999" customHeight="1" x14ac:dyDescent="0.35">
      <c r="B11" s="41" t="s">
        <v>8</v>
      </c>
      <c r="C11" s="39">
        <v>4</v>
      </c>
      <c r="D11" s="39">
        <v>3</v>
      </c>
      <c r="AR11" s="40">
        <f t="shared" si="0"/>
        <v>6</v>
      </c>
    </row>
    <row r="12" spans="2:45" ht="18.899999999999999" customHeight="1" x14ac:dyDescent="0.35">
      <c r="B12" s="41" t="s">
        <v>9</v>
      </c>
      <c r="C12" s="39">
        <v>5</v>
      </c>
      <c r="D12" s="39">
        <v>4</v>
      </c>
      <c r="AR12" s="40">
        <f t="shared" si="0"/>
        <v>8</v>
      </c>
    </row>
    <row r="13" spans="2:45" ht="18.899999999999999" customHeight="1" x14ac:dyDescent="0.35">
      <c r="B13" s="41" t="s">
        <v>10</v>
      </c>
      <c r="C13" s="39">
        <v>5</v>
      </c>
      <c r="D13" s="39">
        <v>2</v>
      </c>
      <c r="AR13" s="40">
        <f t="shared" si="0"/>
        <v>6</v>
      </c>
    </row>
    <row r="14" spans="2:45" ht="18.899999999999999" customHeight="1" x14ac:dyDescent="0.35">
      <c r="B14" s="41" t="s">
        <v>11</v>
      </c>
      <c r="C14" s="39">
        <v>5</v>
      </c>
      <c r="D14" s="39">
        <v>2</v>
      </c>
      <c r="AR14" s="40">
        <f t="shared" si="0"/>
        <v>6</v>
      </c>
    </row>
    <row r="15" spans="2:45" ht="18.899999999999999" customHeight="1" x14ac:dyDescent="0.35">
      <c r="B15" s="41" t="s">
        <v>12</v>
      </c>
      <c r="C15" s="39">
        <v>6</v>
      </c>
      <c r="D15" s="39">
        <v>5</v>
      </c>
      <c r="AR15" s="40">
        <f t="shared" si="0"/>
        <v>10</v>
      </c>
    </row>
    <row r="16" spans="2:45" ht="18.899999999999999" customHeight="1" x14ac:dyDescent="0.35">
      <c r="B16" s="41" t="s">
        <v>13</v>
      </c>
      <c r="C16" s="45">
        <v>6</v>
      </c>
      <c r="D16" s="39">
        <v>1</v>
      </c>
      <c r="AR16" s="40">
        <f t="shared" si="0"/>
        <v>6</v>
      </c>
    </row>
    <row r="17" spans="2:44" ht="18.899999999999999" customHeight="1" x14ac:dyDescent="0.35">
      <c r="B17" s="41" t="s">
        <v>14</v>
      </c>
      <c r="C17" s="39">
        <v>9</v>
      </c>
      <c r="D17" s="39">
        <v>3</v>
      </c>
      <c r="AR17" s="40">
        <f t="shared" si="0"/>
        <v>11</v>
      </c>
    </row>
    <row r="18" spans="2:44" ht="18.899999999999999" customHeight="1" x14ac:dyDescent="0.35">
      <c r="B18" s="41" t="s">
        <v>15</v>
      </c>
      <c r="C18" s="39">
        <v>9</v>
      </c>
      <c r="D18" s="39">
        <v>6</v>
      </c>
      <c r="AR18" s="40">
        <f t="shared" si="0"/>
        <v>14</v>
      </c>
    </row>
    <row r="19" spans="2:44" ht="18.899999999999999" customHeight="1" x14ac:dyDescent="0.35">
      <c r="B19" s="41" t="s">
        <v>16</v>
      </c>
      <c r="C19" s="39">
        <v>9</v>
      </c>
      <c r="D19" s="39">
        <v>3</v>
      </c>
      <c r="AR19" s="40">
        <f t="shared" si="0"/>
        <v>11</v>
      </c>
    </row>
    <row r="20" spans="2:44" ht="18.899999999999999" customHeight="1" x14ac:dyDescent="0.35">
      <c r="B20" s="41" t="s">
        <v>17</v>
      </c>
      <c r="C20" s="39">
        <v>9</v>
      </c>
      <c r="D20" s="39">
        <v>4</v>
      </c>
      <c r="AR20" s="40">
        <f t="shared" si="0"/>
        <v>12</v>
      </c>
    </row>
    <row r="21" spans="2:44" ht="18.899999999999999" customHeight="1" x14ac:dyDescent="0.35">
      <c r="B21" s="41" t="s">
        <v>18</v>
      </c>
      <c r="C21" s="39">
        <v>10</v>
      </c>
      <c r="D21" s="39">
        <v>5</v>
      </c>
      <c r="AR21" s="40">
        <f t="shared" si="0"/>
        <v>14</v>
      </c>
    </row>
    <row r="22" spans="2:44" ht="18.899999999999999" customHeight="1" x14ac:dyDescent="0.35">
      <c r="B22" s="41" t="s">
        <v>19</v>
      </c>
      <c r="C22" s="39">
        <v>11</v>
      </c>
      <c r="D22" s="39">
        <v>2</v>
      </c>
      <c r="AR22" s="40">
        <f t="shared" si="0"/>
        <v>12</v>
      </c>
    </row>
    <row r="23" spans="2:44" ht="18.899999999999999" customHeight="1" x14ac:dyDescent="0.35">
      <c r="B23" s="41" t="s">
        <v>20</v>
      </c>
      <c r="C23" s="39">
        <v>12</v>
      </c>
      <c r="D23" s="39">
        <v>6</v>
      </c>
      <c r="AR23" s="40">
        <f t="shared" si="0"/>
        <v>17</v>
      </c>
    </row>
    <row r="24" spans="2:44" ht="18.899999999999999" customHeight="1" x14ac:dyDescent="0.35">
      <c r="B24" s="41" t="s">
        <v>21</v>
      </c>
      <c r="C24" s="39">
        <v>12</v>
      </c>
      <c r="D24" s="39">
        <v>1</v>
      </c>
      <c r="AR24" s="40">
        <f t="shared" si="0"/>
        <v>12</v>
      </c>
    </row>
    <row r="25" spans="2:44" ht="18.899999999999999" customHeight="1" x14ac:dyDescent="0.35">
      <c r="B25" s="41" t="s">
        <v>22</v>
      </c>
      <c r="C25" s="39">
        <v>14</v>
      </c>
      <c r="D25" s="39">
        <v>5</v>
      </c>
      <c r="AR25" s="40">
        <f t="shared" si="0"/>
        <v>18</v>
      </c>
    </row>
    <row r="26" spans="2:44" ht="18.899999999999999" customHeight="1" x14ac:dyDescent="0.35">
      <c r="B26" s="41" t="s">
        <v>23</v>
      </c>
      <c r="C26" s="39">
        <v>14</v>
      </c>
      <c r="D26" s="39">
        <v>8</v>
      </c>
      <c r="AR26" s="40">
        <f t="shared" si="0"/>
        <v>21</v>
      </c>
    </row>
    <row r="27" spans="2:44" ht="18.899999999999999" customHeight="1" x14ac:dyDescent="0.35">
      <c r="B27" s="41" t="s">
        <v>24</v>
      </c>
      <c r="C27" s="39">
        <v>14</v>
      </c>
      <c r="D27" s="39">
        <v>7</v>
      </c>
      <c r="AR27" s="40">
        <f t="shared" si="0"/>
        <v>20</v>
      </c>
    </row>
    <row r="28" spans="2:44" ht="18.899999999999999" customHeight="1" x14ac:dyDescent="0.35">
      <c r="B28" s="41" t="s">
        <v>25</v>
      </c>
      <c r="C28" s="39">
        <v>15</v>
      </c>
      <c r="D28" s="39">
        <v>4</v>
      </c>
      <c r="AR28" s="40">
        <f t="shared" si="0"/>
        <v>18</v>
      </c>
    </row>
    <row r="29" spans="2:44" ht="18.899999999999999" customHeight="1" x14ac:dyDescent="0.35">
      <c r="B29" s="41" t="s">
        <v>26</v>
      </c>
      <c r="C29" s="39">
        <v>15</v>
      </c>
      <c r="D29" s="39">
        <v>5</v>
      </c>
      <c r="AR29" s="40">
        <f t="shared" si="0"/>
        <v>19</v>
      </c>
    </row>
    <row r="30" spans="2:44" ht="18.899999999999999" customHeight="1" x14ac:dyDescent="0.35">
      <c r="B30" s="41" t="s">
        <v>27</v>
      </c>
      <c r="C30" s="39">
        <v>15</v>
      </c>
      <c r="D30" s="39">
        <v>8</v>
      </c>
      <c r="AR30" s="40">
        <f t="shared" si="0"/>
        <v>22</v>
      </c>
    </row>
    <row r="31" spans="2:44" ht="18.899999999999999" customHeight="1" x14ac:dyDescent="0.35">
      <c r="B31" s="41" t="s">
        <v>28</v>
      </c>
      <c r="C31" s="39">
        <v>16</v>
      </c>
      <c r="D31" s="39">
        <v>28</v>
      </c>
      <c r="AR31" s="40">
        <f t="shared" si="0"/>
        <v>43</v>
      </c>
    </row>
    <row r="32" spans="2:44" x14ac:dyDescent="0.35">
      <c r="C32" s="46"/>
      <c r="D32" s="47" t="s">
        <v>32</v>
      </c>
      <c r="E32" s="48">
        <f>SUM(E6:E31)*1000</f>
        <v>570000</v>
      </c>
    </row>
    <row r="33" spans="3:5" x14ac:dyDescent="0.35">
      <c r="C33" s="46"/>
      <c r="D33" s="47" t="s">
        <v>33</v>
      </c>
      <c r="E33" s="49">
        <f>MAX(AR6:AR31)</f>
        <v>43</v>
      </c>
    </row>
  </sheetData>
  <sheetProtection formatCells="0" formatColumns="0" formatRows="0" insertColumns="0" insertRows="0" insertHyperlinks="0" deleteColumns="0" deleteRows="0" sort="0" autoFilter="0" pivotTables="0"/>
  <mergeCells count="3">
    <mergeCell ref="G4:R4"/>
    <mergeCell ref="S4:AD4"/>
    <mergeCell ref="AE4:AP4"/>
  </mergeCells>
  <conditionalFormatting sqref="G6:AP31">
    <cfRule type="expression" dxfId="6" priority="7">
      <formula>Plan</formula>
    </cfRule>
    <cfRule type="expression" dxfId="5" priority="8">
      <formula>G$5=period_selected</formula>
    </cfRule>
    <cfRule type="expression" dxfId="4" priority="12">
      <formula>MOD(COLUMN(),2)</formula>
    </cfRule>
    <cfRule type="expression" dxfId="3" priority="13">
      <formula>MOD(COLUMN(),2)=0</formula>
    </cfRule>
  </conditionalFormatting>
  <conditionalFormatting sqref="B32:C32 F32:AP32">
    <cfRule type="expression" dxfId="2" priority="3">
      <formula>TRUE</formula>
    </cfRule>
  </conditionalFormatting>
  <conditionalFormatting sqref="G5:AP5">
    <cfRule type="expression" dxfId="1" priority="9">
      <formula>G$5=period_selected</formula>
    </cfRule>
  </conditionalFormatting>
  <conditionalFormatting sqref="D32:E32">
    <cfRule type="expression" dxfId="0" priority="1">
      <formula>TRUE</formula>
    </cfRule>
  </conditionalFormatting>
  <pageMargins left="0.45" right="0.45" top="0.5" bottom="0.5" header="0.3" footer="0.3"/>
  <pageSetup scale="42" fitToHeight="0" orientation="landscape" r:id="rId1"/>
  <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24"/>
  <sheetViews>
    <sheetView zoomScale="80" zoomScaleNormal="80" workbookViewId="0">
      <selection activeCell="A11" sqref="A11"/>
    </sheetView>
  </sheetViews>
  <sheetFormatPr defaultColWidth="9" defaultRowHeight="14.5" x14ac:dyDescent="0.35"/>
  <cols>
    <col min="1" max="1" width="42.4140625" style="10" bestFit="1" customWidth="1"/>
    <col min="2" max="2" width="25.33203125" style="10" customWidth="1"/>
    <col min="3" max="3" width="13.6640625" style="10" bestFit="1" customWidth="1"/>
    <col min="4" max="4" width="26.33203125" style="10" bestFit="1" customWidth="1"/>
    <col min="5" max="5" width="10.4140625" style="10" bestFit="1" customWidth="1"/>
    <col min="6" max="16384" width="9" style="10"/>
  </cols>
  <sheetData>
    <row r="1" spans="1:5" s="8" customFormat="1" ht="62.25" customHeight="1" x14ac:dyDescent="0.35"/>
    <row r="2" spans="1:5" ht="8.25" customHeight="1" x14ac:dyDescent="0.35"/>
    <row r="3" spans="1:5" x14ac:dyDescent="0.35">
      <c r="A3" s="44" t="s">
        <v>124</v>
      </c>
    </row>
    <row r="4" spans="1:5" ht="17.25" customHeight="1" x14ac:dyDescent="0.35">
      <c r="A4" s="11"/>
      <c r="B4" s="6" t="s">
        <v>83</v>
      </c>
      <c r="C4" s="6" t="s">
        <v>76</v>
      </c>
      <c r="D4" s="6" t="s">
        <v>126</v>
      </c>
      <c r="E4" s="6" t="s">
        <v>77</v>
      </c>
    </row>
    <row r="5" spans="1:5" ht="17.25" customHeight="1" x14ac:dyDescent="0.35">
      <c r="A5" s="7" t="s">
        <v>78</v>
      </c>
      <c r="B5" s="12" t="s">
        <v>161</v>
      </c>
      <c r="C5" s="13">
        <v>1200000</v>
      </c>
      <c r="D5" s="14">
        <f>C5*100</f>
        <v>120000000</v>
      </c>
      <c r="E5" s="20">
        <v>1</v>
      </c>
    </row>
    <row r="6" spans="1:5" ht="17.25" customHeight="1" x14ac:dyDescent="0.35">
      <c r="A6" s="7" t="s">
        <v>79</v>
      </c>
      <c r="B6" s="12" t="s">
        <v>162</v>
      </c>
      <c r="C6" s="13">
        <v>300000</v>
      </c>
      <c r="D6" s="14">
        <f t="shared" ref="D6:D8" si="0">C6*100</f>
        <v>30000000</v>
      </c>
      <c r="E6" s="15">
        <f>C6/C$5</f>
        <v>0.25</v>
      </c>
    </row>
    <row r="7" spans="1:5" ht="17.25" customHeight="1" x14ac:dyDescent="0.35">
      <c r="A7" s="7" t="s">
        <v>80</v>
      </c>
      <c r="B7" s="12" t="s">
        <v>144</v>
      </c>
      <c r="C7" s="13">
        <v>30000</v>
      </c>
      <c r="D7" s="14">
        <f t="shared" si="0"/>
        <v>3000000</v>
      </c>
      <c r="E7" s="15">
        <f>C7/C$5</f>
        <v>2.5000000000000001E-2</v>
      </c>
    </row>
    <row r="8" spans="1:5" ht="34.5" customHeight="1" x14ac:dyDescent="0.35">
      <c r="A8" s="7" t="s">
        <v>81</v>
      </c>
      <c r="B8" s="16" t="s">
        <v>82</v>
      </c>
      <c r="C8" s="13">
        <v>1500</v>
      </c>
      <c r="D8" s="14">
        <f t="shared" si="0"/>
        <v>150000</v>
      </c>
      <c r="E8" s="15">
        <f>C8/C$5</f>
        <v>1.25E-3</v>
      </c>
    </row>
    <row r="11" spans="1:5" x14ac:dyDescent="0.35">
      <c r="A11" s="7" t="s">
        <v>84</v>
      </c>
      <c r="B11" s="17">
        <f>D5</f>
        <v>120000000</v>
      </c>
    </row>
    <row r="12" spans="1:5" x14ac:dyDescent="0.35">
      <c r="A12" s="7" t="s">
        <v>85</v>
      </c>
      <c r="B12" s="17">
        <f>D7</f>
        <v>3000000</v>
      </c>
    </row>
    <row r="13" spans="1:5" x14ac:dyDescent="0.35">
      <c r="A13" s="7" t="s">
        <v>86</v>
      </c>
      <c r="B13" s="17">
        <f>D8</f>
        <v>150000</v>
      </c>
    </row>
    <row r="18" spans="1:3" x14ac:dyDescent="0.35">
      <c r="A18" s="44" t="s">
        <v>125</v>
      </c>
    </row>
    <row r="19" spans="1:3" x14ac:dyDescent="0.35">
      <c r="A19" s="7" t="s">
        <v>127</v>
      </c>
      <c r="B19" s="12" t="s">
        <v>146</v>
      </c>
      <c r="C19" s="12">
        <v>1</v>
      </c>
    </row>
    <row r="20" spans="1:3" x14ac:dyDescent="0.35">
      <c r="A20" s="7" t="s">
        <v>128</v>
      </c>
      <c r="B20" s="12" t="s">
        <v>145</v>
      </c>
      <c r="C20" s="12">
        <v>5</v>
      </c>
    </row>
    <row r="21" spans="1:3" x14ac:dyDescent="0.35">
      <c r="A21" s="7" t="s">
        <v>129</v>
      </c>
      <c r="B21" s="12"/>
      <c r="C21" s="18">
        <v>1000</v>
      </c>
    </row>
    <row r="22" spans="1:3" x14ac:dyDescent="0.35">
      <c r="A22" s="7" t="s">
        <v>163</v>
      </c>
      <c r="B22" s="12"/>
      <c r="C22" s="18">
        <f>C20*C21</f>
        <v>5000</v>
      </c>
    </row>
    <row r="23" spans="1:3" x14ac:dyDescent="0.35">
      <c r="A23" s="7" t="s">
        <v>130</v>
      </c>
      <c r="B23" s="12"/>
      <c r="C23" s="12">
        <v>150</v>
      </c>
    </row>
    <row r="24" spans="1:3" x14ac:dyDescent="0.35">
      <c r="A24" s="7" t="s">
        <v>164</v>
      </c>
      <c r="B24" s="12"/>
      <c r="C24" s="19">
        <f>C23*C21</f>
        <v>150000</v>
      </c>
    </row>
  </sheetData>
  <sheetProtection formatCells="0" formatColumns="0" formatRows="0" insertColumns="0" insertRows="0" insertHyperlinks="0" deleteColumns="0" deleteRows="0" sort="0" autoFilter="0" pivotTables="0"/>
  <pageMargins left="0.7" right="0.7" top="0.75" bottom="0.75" header="0.3" footer="0.3"/>
  <pageSetup paperSize="9" orientation="portrait" r:id="rId1"/>
  <ignoredErrors>
    <ignoredError sqref="D5:D8 E6:E8" unlocked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13"/>
  <sheetViews>
    <sheetView topLeftCell="A4" workbookViewId="0">
      <selection activeCell="G6" sqref="G6"/>
    </sheetView>
  </sheetViews>
  <sheetFormatPr defaultColWidth="9" defaultRowHeight="14.5" x14ac:dyDescent="0.35"/>
  <cols>
    <col min="1" max="1" width="13.9140625" style="10" bestFit="1" customWidth="1"/>
    <col min="2" max="2" width="8.75" style="10" bestFit="1" customWidth="1"/>
    <col min="3" max="3" width="9.75" style="10" bestFit="1" customWidth="1"/>
    <col min="4" max="4" width="9.4140625" style="10" bestFit="1" customWidth="1"/>
    <col min="5" max="5" width="12.6640625" style="10" bestFit="1" customWidth="1"/>
    <col min="6" max="6" width="7.25" style="10" bestFit="1" customWidth="1"/>
    <col min="7" max="7" width="11" style="10" bestFit="1" customWidth="1"/>
    <col min="8" max="8" width="9.4140625" style="10" bestFit="1" customWidth="1"/>
    <col min="9" max="9" width="15" style="10" bestFit="1" customWidth="1"/>
    <col min="10" max="10" width="6.6640625" style="10" bestFit="1" customWidth="1"/>
    <col min="11" max="16384" width="9" style="10"/>
  </cols>
  <sheetData>
    <row r="1" spans="1:10" s="8" customFormat="1" ht="58.5" customHeight="1" x14ac:dyDescent="0.35"/>
    <row r="2" spans="1:10" ht="6" customHeight="1" x14ac:dyDescent="0.35"/>
    <row r="3" spans="1:10" ht="35.25" customHeight="1" x14ac:dyDescent="0.35">
      <c r="A3" s="50" t="s">
        <v>87</v>
      </c>
      <c r="B3" s="50" t="s">
        <v>88</v>
      </c>
      <c r="C3" s="50" t="s">
        <v>89</v>
      </c>
      <c r="D3" s="50" t="s">
        <v>91</v>
      </c>
      <c r="E3" s="50" t="s">
        <v>92</v>
      </c>
      <c r="F3" s="51" t="s">
        <v>93</v>
      </c>
      <c r="G3" s="50" t="s">
        <v>94</v>
      </c>
      <c r="H3" s="50" t="s">
        <v>95</v>
      </c>
      <c r="I3" s="50" t="s">
        <v>90</v>
      </c>
    </row>
    <row r="4" spans="1:10" ht="72.5" x14ac:dyDescent="0.35">
      <c r="A4" s="56" t="s">
        <v>101</v>
      </c>
      <c r="B4" s="57" t="s">
        <v>99</v>
      </c>
      <c r="C4" s="56" t="s">
        <v>146</v>
      </c>
      <c r="D4" s="56" t="s">
        <v>96</v>
      </c>
      <c r="E4" s="56" t="s">
        <v>107</v>
      </c>
      <c r="F4" s="56" t="s">
        <v>104</v>
      </c>
      <c r="G4" s="56" t="s">
        <v>111</v>
      </c>
      <c r="H4" s="56" t="s">
        <v>112</v>
      </c>
      <c r="I4" s="56" t="s">
        <v>156</v>
      </c>
    </row>
    <row r="5" spans="1:10" ht="72.5" x14ac:dyDescent="0.35">
      <c r="A5" s="56" t="s">
        <v>102</v>
      </c>
      <c r="B5" s="56" t="s">
        <v>98</v>
      </c>
      <c r="C5" s="56" t="s">
        <v>147</v>
      </c>
      <c r="D5" s="56" t="s">
        <v>96</v>
      </c>
      <c r="E5" s="56" t="s">
        <v>107</v>
      </c>
      <c r="F5" s="56" t="s">
        <v>105</v>
      </c>
      <c r="G5" s="56" t="s">
        <v>111</v>
      </c>
      <c r="H5" s="56" t="s">
        <v>113</v>
      </c>
      <c r="I5" s="56" t="s">
        <v>157</v>
      </c>
    </row>
    <row r="6" spans="1:10" ht="72.5" x14ac:dyDescent="0.35">
      <c r="A6" s="56" t="s">
        <v>103</v>
      </c>
      <c r="B6" s="57" t="s">
        <v>100</v>
      </c>
      <c r="C6" s="56" t="s">
        <v>148</v>
      </c>
      <c r="D6" s="56" t="s">
        <v>97</v>
      </c>
      <c r="E6" s="56" t="s">
        <v>108</v>
      </c>
      <c r="F6" s="56" t="s">
        <v>106</v>
      </c>
      <c r="G6" s="56" t="s">
        <v>110</v>
      </c>
      <c r="H6" s="56" t="s">
        <v>137</v>
      </c>
      <c r="I6" s="56" t="s">
        <v>109</v>
      </c>
    </row>
    <row r="7" spans="1:10" x14ac:dyDescent="0.35">
      <c r="A7" s="58"/>
      <c r="B7" s="59"/>
      <c r="C7" s="58"/>
      <c r="D7" s="58"/>
      <c r="E7" s="58"/>
      <c r="F7" s="58"/>
      <c r="G7" s="58"/>
      <c r="H7" s="58"/>
      <c r="I7" s="58"/>
    </row>
    <row r="8" spans="1:10" x14ac:dyDescent="0.35">
      <c r="A8" s="58"/>
      <c r="B8" s="59"/>
      <c r="C8" s="58"/>
      <c r="D8" s="58"/>
      <c r="E8" s="58"/>
      <c r="F8" s="58"/>
      <c r="G8" s="58"/>
      <c r="H8" s="58"/>
      <c r="I8" s="58"/>
    </row>
    <row r="10" spans="1:10" x14ac:dyDescent="0.35">
      <c r="A10" s="50" t="s">
        <v>131</v>
      </c>
      <c r="B10" s="50" t="s">
        <v>132</v>
      </c>
      <c r="C10" s="50" t="s">
        <v>133</v>
      </c>
      <c r="D10" s="50" t="s">
        <v>134</v>
      </c>
      <c r="E10" s="50" t="s">
        <v>135</v>
      </c>
      <c r="F10" s="50" t="s">
        <v>61</v>
      </c>
      <c r="G10" s="50" t="s">
        <v>136</v>
      </c>
      <c r="H10" s="50" t="s">
        <v>90</v>
      </c>
      <c r="I10" s="50" t="s">
        <v>138</v>
      </c>
      <c r="J10" s="50" t="s">
        <v>139</v>
      </c>
    </row>
    <row r="11" spans="1:10" x14ac:dyDescent="0.35">
      <c r="A11" s="52">
        <v>42644</v>
      </c>
      <c r="B11" s="52">
        <v>42644</v>
      </c>
      <c r="C11" s="53">
        <v>10</v>
      </c>
      <c r="D11" s="53"/>
      <c r="E11" s="53">
        <v>100</v>
      </c>
      <c r="F11" s="54">
        <v>30</v>
      </c>
      <c r="G11" s="54">
        <f>E11*F11</f>
        <v>3000</v>
      </c>
      <c r="H11" s="54">
        <v>1500</v>
      </c>
      <c r="I11" s="54">
        <f>G11-H11</f>
        <v>1500</v>
      </c>
      <c r="J11" s="55">
        <f>I11/G11</f>
        <v>0.5</v>
      </c>
    </row>
    <row r="12" spans="1:10" x14ac:dyDescent="0.35">
      <c r="A12" s="52">
        <v>42736</v>
      </c>
      <c r="B12" s="52">
        <v>42826</v>
      </c>
      <c r="C12" s="53">
        <v>50</v>
      </c>
      <c r="D12" s="53"/>
      <c r="E12" s="53">
        <v>400</v>
      </c>
      <c r="F12" s="54">
        <v>30</v>
      </c>
      <c r="G12" s="54">
        <f t="shared" ref="G12:G13" si="0">E12*F12</f>
        <v>12000</v>
      </c>
      <c r="H12" s="54">
        <v>10000</v>
      </c>
      <c r="I12" s="54">
        <f t="shared" ref="I12:I13" si="1">G12-H12</f>
        <v>2000</v>
      </c>
      <c r="J12" s="55">
        <f t="shared" ref="J12:J13" si="2">I12/G12</f>
        <v>0.16666666666666666</v>
      </c>
    </row>
    <row r="13" spans="1:10" x14ac:dyDescent="0.35">
      <c r="A13" s="52">
        <v>42979</v>
      </c>
      <c r="B13" s="52">
        <v>42979</v>
      </c>
      <c r="C13" s="53"/>
      <c r="D13" s="53">
        <v>20000</v>
      </c>
      <c r="E13" s="53">
        <v>1800</v>
      </c>
      <c r="F13" s="54">
        <v>40</v>
      </c>
      <c r="G13" s="54">
        <f t="shared" si="0"/>
        <v>72000</v>
      </c>
      <c r="H13" s="54">
        <v>58000</v>
      </c>
      <c r="I13" s="54">
        <f t="shared" si="1"/>
        <v>14000</v>
      </c>
      <c r="J13" s="55">
        <f t="shared" si="2"/>
        <v>0.19444444444444445</v>
      </c>
    </row>
  </sheetData>
  <sheetProtection formatCells="0" formatColumns="0" formatRows="0" insertColumns="0" insertRows="0" insertHyperlinks="0" deleteColumns="0" deleteRows="0" sort="0" autoFilter="0" pivotTables="0"/>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T25"/>
  <sheetViews>
    <sheetView topLeftCell="Y1" workbookViewId="0">
      <selection activeCell="AF14" sqref="AF14"/>
    </sheetView>
  </sheetViews>
  <sheetFormatPr defaultColWidth="9" defaultRowHeight="14.5" x14ac:dyDescent="0.35"/>
  <cols>
    <col min="1" max="1" width="29.6640625" style="10" bestFit="1" customWidth="1"/>
    <col min="2" max="2" width="9.08203125" style="10" bestFit="1" customWidth="1"/>
    <col min="3" max="3" width="7.4140625" style="10" bestFit="1" customWidth="1"/>
    <col min="4" max="4" width="6.4140625" style="10" bestFit="1" customWidth="1"/>
    <col min="5" max="24" width="7.6640625" style="10" bestFit="1" customWidth="1"/>
    <col min="25" max="25" width="9" style="10"/>
    <col min="26" max="30" width="5" style="10" bestFit="1" customWidth="1"/>
    <col min="31" max="31" width="9" style="10"/>
    <col min="32" max="32" width="11" style="10" customWidth="1"/>
    <col min="33" max="33" width="10.9140625" style="10" customWidth="1"/>
    <col min="34" max="34" width="11.25" style="10" customWidth="1"/>
    <col min="35" max="35" width="11" style="10" customWidth="1"/>
    <col min="36" max="36" width="11.08203125" style="10" customWidth="1"/>
    <col min="37" max="16384" width="9" style="10"/>
  </cols>
  <sheetData>
    <row r="1" spans="1:46" s="8" customFormat="1" ht="53.25" customHeight="1" x14ac:dyDescent="0.35">
      <c r="C1" s="64"/>
      <c r="D1" s="64"/>
      <c r="E1" s="64"/>
      <c r="F1" s="64"/>
      <c r="G1" s="64"/>
      <c r="H1" s="64"/>
      <c r="I1" s="64"/>
      <c r="J1" s="64"/>
      <c r="K1" s="64"/>
      <c r="L1" s="64"/>
      <c r="M1" s="64"/>
      <c r="N1" s="64"/>
      <c r="O1" s="64"/>
      <c r="P1" s="64"/>
      <c r="Q1" s="64"/>
      <c r="R1" s="64"/>
      <c r="S1" s="64"/>
      <c r="T1" s="64"/>
      <c r="U1" s="64"/>
      <c r="V1" s="64"/>
      <c r="W1" s="64"/>
      <c r="X1" s="64"/>
      <c r="Y1" s="64"/>
      <c r="Z1" s="65"/>
      <c r="AA1" s="65"/>
      <c r="AB1" s="65"/>
      <c r="AC1" s="65"/>
      <c r="AD1" s="65"/>
      <c r="AE1" s="64"/>
      <c r="AF1" s="65"/>
      <c r="AG1" s="65"/>
      <c r="AH1" s="65"/>
      <c r="AI1" s="65"/>
      <c r="AJ1" s="65"/>
      <c r="AK1" s="60"/>
      <c r="AL1" s="60"/>
      <c r="AM1" s="60"/>
      <c r="AN1" s="60"/>
      <c r="AO1" s="60"/>
      <c r="AP1" s="60"/>
      <c r="AQ1" s="60"/>
      <c r="AR1" s="60"/>
      <c r="AS1" s="60"/>
      <c r="AT1" s="60"/>
    </row>
    <row r="2" spans="1:46" ht="6.75" customHeight="1" x14ac:dyDescent="0.35">
      <c r="A2" s="66"/>
      <c r="B2" s="66"/>
      <c r="C2" s="66"/>
      <c r="D2" s="66"/>
      <c r="E2" s="66"/>
      <c r="F2" s="66"/>
      <c r="G2" s="66"/>
      <c r="H2" s="66"/>
      <c r="I2" s="66"/>
      <c r="J2" s="66"/>
      <c r="K2" s="66"/>
      <c r="L2" s="66"/>
      <c r="M2" s="66"/>
      <c r="N2" s="66"/>
      <c r="O2" s="66"/>
      <c r="P2" s="66"/>
      <c r="Q2" s="66"/>
      <c r="R2" s="66"/>
      <c r="S2" s="66"/>
      <c r="T2" s="66"/>
      <c r="U2" s="66"/>
      <c r="V2" s="66"/>
      <c r="W2" s="66"/>
      <c r="X2" s="66"/>
      <c r="Y2" s="66"/>
      <c r="Z2" s="67"/>
      <c r="AA2" s="67"/>
      <c r="AB2" s="67"/>
      <c r="AC2" s="67"/>
      <c r="AD2" s="67"/>
      <c r="AE2" s="66"/>
      <c r="AF2" s="67"/>
      <c r="AG2" s="67"/>
      <c r="AH2" s="67"/>
      <c r="AI2" s="67"/>
      <c r="AJ2" s="67"/>
      <c r="AK2" s="61"/>
      <c r="AL2" s="61"/>
      <c r="AM2" s="61"/>
      <c r="AN2" s="61"/>
      <c r="AO2" s="61"/>
      <c r="AP2" s="61"/>
      <c r="AQ2" s="61"/>
      <c r="AR2" s="61"/>
      <c r="AS2" s="61"/>
      <c r="AT2" s="61"/>
    </row>
    <row r="3" spans="1:46" x14ac:dyDescent="0.35">
      <c r="A3" s="68" t="s">
        <v>114</v>
      </c>
      <c r="B3" s="69"/>
      <c r="C3" s="68"/>
      <c r="D3" s="68"/>
      <c r="E3" s="70" t="s">
        <v>165</v>
      </c>
      <c r="F3" s="70" t="s">
        <v>166</v>
      </c>
      <c r="G3" s="70" t="s">
        <v>167</v>
      </c>
      <c r="H3" s="70" t="s">
        <v>168</v>
      </c>
      <c r="I3" s="70" t="s">
        <v>169</v>
      </c>
      <c r="J3" s="70" t="s">
        <v>170</v>
      </c>
      <c r="K3" s="70" t="s">
        <v>171</v>
      </c>
      <c r="L3" s="70" t="s">
        <v>172</v>
      </c>
      <c r="M3" s="70" t="s">
        <v>173</v>
      </c>
      <c r="N3" s="70" t="s">
        <v>174</v>
      </c>
      <c r="O3" s="70" t="s">
        <v>175</v>
      </c>
      <c r="P3" s="70" t="s">
        <v>176</v>
      </c>
      <c r="Q3" s="70" t="s">
        <v>177</v>
      </c>
      <c r="R3" s="70" t="s">
        <v>178</v>
      </c>
      <c r="S3" s="70" t="s">
        <v>179</v>
      </c>
      <c r="T3" s="70" t="s">
        <v>180</v>
      </c>
      <c r="U3" s="70" t="s">
        <v>181</v>
      </c>
      <c r="V3" s="70" t="s">
        <v>182</v>
      </c>
      <c r="W3" s="70" t="s">
        <v>183</v>
      </c>
      <c r="X3" s="70" t="s">
        <v>184</v>
      </c>
      <c r="Y3" s="71"/>
      <c r="Z3" s="72">
        <v>2016</v>
      </c>
      <c r="AA3" s="73">
        <v>2017</v>
      </c>
      <c r="AB3" s="73">
        <v>2018</v>
      </c>
      <c r="AC3" s="73">
        <v>2019</v>
      </c>
      <c r="AD3" s="74">
        <v>2020</v>
      </c>
      <c r="AE3" s="75"/>
      <c r="AF3" s="72">
        <v>2016</v>
      </c>
      <c r="AG3" s="73">
        <v>2017</v>
      </c>
      <c r="AH3" s="73">
        <v>2018</v>
      </c>
      <c r="AI3" s="73">
        <v>2019</v>
      </c>
      <c r="AJ3" s="74">
        <v>2020</v>
      </c>
      <c r="AK3" s="61"/>
      <c r="AL3" s="61"/>
      <c r="AM3" s="61"/>
      <c r="AN3" s="61"/>
      <c r="AO3" s="61"/>
      <c r="AP3" s="61"/>
      <c r="AQ3" s="61"/>
      <c r="AR3" s="61"/>
      <c r="AS3" s="61"/>
      <c r="AT3" s="61"/>
    </row>
    <row r="4" spans="1:46" ht="43.5" x14ac:dyDescent="0.35">
      <c r="A4" s="76" t="s">
        <v>115</v>
      </c>
      <c r="B4" s="77" t="s">
        <v>116</v>
      </c>
      <c r="C4" s="77" t="s">
        <v>117</v>
      </c>
      <c r="D4" s="77" t="s">
        <v>118</v>
      </c>
      <c r="E4" s="78"/>
      <c r="F4" s="79"/>
      <c r="G4" s="79"/>
      <c r="H4" s="79"/>
      <c r="I4" s="79"/>
      <c r="J4" s="79"/>
      <c r="K4" s="79"/>
      <c r="L4" s="79"/>
      <c r="M4" s="79"/>
      <c r="N4" s="79"/>
      <c r="O4" s="79"/>
      <c r="P4" s="79"/>
      <c r="Q4" s="79"/>
      <c r="R4" s="79"/>
      <c r="S4" s="79"/>
      <c r="T4" s="79"/>
      <c r="U4" s="79"/>
      <c r="V4" s="79"/>
      <c r="W4" s="79"/>
      <c r="X4" s="79"/>
      <c r="Y4" s="79"/>
      <c r="Z4" s="80"/>
      <c r="AA4" s="81"/>
      <c r="AB4" s="81"/>
      <c r="AC4" s="81"/>
      <c r="AD4" s="82"/>
      <c r="AE4" s="78"/>
      <c r="AF4" s="80"/>
      <c r="AG4" s="81"/>
      <c r="AH4" s="81"/>
      <c r="AI4" s="81"/>
      <c r="AJ4" s="82"/>
      <c r="AK4" s="61"/>
      <c r="AL4" s="61"/>
      <c r="AM4" s="61"/>
      <c r="AN4" s="61"/>
      <c r="AO4" s="61"/>
      <c r="AP4" s="61"/>
      <c r="AQ4" s="61"/>
      <c r="AR4" s="61"/>
      <c r="AS4" s="61"/>
      <c r="AT4" s="61"/>
    </row>
    <row r="5" spans="1:46" x14ac:dyDescent="0.35">
      <c r="A5" s="62" t="s">
        <v>140</v>
      </c>
      <c r="B5" s="63">
        <v>5000</v>
      </c>
      <c r="C5" s="83"/>
      <c r="D5" s="84">
        <f>B5*12+C5*12*1.14</f>
        <v>60000</v>
      </c>
      <c r="E5" s="85">
        <v>1</v>
      </c>
      <c r="F5" s="85">
        <v>1</v>
      </c>
      <c r="G5" s="85">
        <v>1</v>
      </c>
      <c r="H5" s="85">
        <v>1</v>
      </c>
      <c r="I5" s="85">
        <v>1</v>
      </c>
      <c r="J5" s="85">
        <v>1</v>
      </c>
      <c r="K5" s="85">
        <v>1</v>
      </c>
      <c r="L5" s="85">
        <v>1</v>
      </c>
      <c r="M5" s="85">
        <v>1</v>
      </c>
      <c r="N5" s="85">
        <v>1</v>
      </c>
      <c r="O5" s="85">
        <v>1</v>
      </c>
      <c r="P5" s="85">
        <v>1</v>
      </c>
      <c r="Q5" s="85">
        <v>1</v>
      </c>
      <c r="R5" s="85">
        <v>1</v>
      </c>
      <c r="S5" s="85">
        <v>1</v>
      </c>
      <c r="T5" s="85">
        <v>1</v>
      </c>
      <c r="U5" s="85">
        <v>1</v>
      </c>
      <c r="V5" s="85">
        <v>1</v>
      </c>
      <c r="W5" s="85">
        <v>1</v>
      </c>
      <c r="X5" s="85">
        <v>1</v>
      </c>
      <c r="Y5" s="86"/>
      <c r="Z5" s="87">
        <f t="shared" ref="Z5:Z15" si="0">AVERAGE(E5:H5)</f>
        <v>1</v>
      </c>
      <c r="AA5" s="88">
        <f t="shared" ref="AA5:AA15" si="1">AVERAGE(I5:L5)</f>
        <v>1</v>
      </c>
      <c r="AB5" s="88">
        <f t="shared" ref="AB5:AB15" si="2">AVERAGE(M5:P5)</f>
        <v>1</v>
      </c>
      <c r="AC5" s="88">
        <f t="shared" ref="AC5:AC15" si="3">AVERAGE(Q5:T5)</f>
        <v>1</v>
      </c>
      <c r="AD5" s="89">
        <f t="shared" ref="AD5:AD15" si="4">AVERAGE(U5:X5)</f>
        <v>1</v>
      </c>
      <c r="AE5" s="84"/>
      <c r="AF5" s="90">
        <f>Z5*$D5</f>
        <v>60000</v>
      </c>
      <c r="AG5" s="91">
        <f t="shared" ref="AG5:AJ15" si="5">AA5*$D5</f>
        <v>60000</v>
      </c>
      <c r="AH5" s="91">
        <f t="shared" si="5"/>
        <v>60000</v>
      </c>
      <c r="AI5" s="91">
        <f t="shared" si="5"/>
        <v>60000</v>
      </c>
      <c r="AJ5" s="92">
        <f t="shared" si="5"/>
        <v>60000</v>
      </c>
      <c r="AK5" s="61"/>
      <c r="AL5" s="61"/>
      <c r="AM5" s="61"/>
      <c r="AN5" s="61"/>
      <c r="AO5" s="61"/>
      <c r="AP5" s="61"/>
      <c r="AQ5" s="61"/>
      <c r="AR5" s="61"/>
      <c r="AS5" s="61"/>
      <c r="AT5" s="61"/>
    </row>
    <row r="6" spans="1:46" x14ac:dyDescent="0.35">
      <c r="A6" s="62" t="s">
        <v>142</v>
      </c>
      <c r="B6" s="83"/>
      <c r="C6" s="63">
        <v>5000</v>
      </c>
      <c r="D6" s="84">
        <f>B6*12+C6*12*1.14</f>
        <v>68400</v>
      </c>
      <c r="E6" s="85">
        <v>1</v>
      </c>
      <c r="F6" s="85">
        <v>1</v>
      </c>
      <c r="G6" s="85">
        <v>1</v>
      </c>
      <c r="H6" s="85">
        <v>1</v>
      </c>
      <c r="I6" s="85">
        <v>1</v>
      </c>
      <c r="J6" s="85">
        <v>1</v>
      </c>
      <c r="K6" s="85">
        <v>1</v>
      </c>
      <c r="L6" s="85">
        <v>1</v>
      </c>
      <c r="M6" s="85">
        <v>1</v>
      </c>
      <c r="N6" s="85">
        <v>1</v>
      </c>
      <c r="O6" s="85">
        <v>1</v>
      </c>
      <c r="P6" s="85">
        <v>1</v>
      </c>
      <c r="Q6" s="85">
        <v>1</v>
      </c>
      <c r="R6" s="85">
        <v>1</v>
      </c>
      <c r="S6" s="85">
        <v>1</v>
      </c>
      <c r="T6" s="85">
        <v>1</v>
      </c>
      <c r="U6" s="85">
        <v>1</v>
      </c>
      <c r="V6" s="85">
        <v>1</v>
      </c>
      <c r="W6" s="85">
        <v>1</v>
      </c>
      <c r="X6" s="85">
        <v>1</v>
      </c>
      <c r="Y6" s="86"/>
      <c r="Z6" s="87">
        <v>0</v>
      </c>
      <c r="AA6" s="88">
        <f t="shared" si="1"/>
        <v>1</v>
      </c>
      <c r="AB6" s="88">
        <f t="shared" si="2"/>
        <v>1</v>
      </c>
      <c r="AC6" s="88">
        <f t="shared" si="3"/>
        <v>1</v>
      </c>
      <c r="AD6" s="89">
        <f t="shared" si="4"/>
        <v>1</v>
      </c>
      <c r="AE6" s="84"/>
      <c r="AF6" s="90">
        <f t="shared" ref="AF6:AF15" si="6">Z6*$D6</f>
        <v>0</v>
      </c>
      <c r="AG6" s="91">
        <f t="shared" si="5"/>
        <v>68400</v>
      </c>
      <c r="AH6" s="91">
        <f t="shared" si="5"/>
        <v>68400</v>
      </c>
      <c r="AI6" s="91">
        <f t="shared" si="5"/>
        <v>68400</v>
      </c>
      <c r="AJ6" s="92">
        <f t="shared" si="5"/>
        <v>68400</v>
      </c>
      <c r="AK6" s="61"/>
      <c r="AL6" s="61"/>
      <c r="AM6" s="61"/>
      <c r="AN6" s="61"/>
      <c r="AO6" s="61"/>
      <c r="AP6" s="61"/>
      <c r="AQ6" s="61"/>
      <c r="AR6" s="61"/>
      <c r="AS6" s="61"/>
      <c r="AT6" s="61"/>
    </row>
    <row r="7" spans="1:46" x14ac:dyDescent="0.35">
      <c r="A7" s="62" t="s">
        <v>141</v>
      </c>
      <c r="B7" s="93"/>
      <c r="C7" s="63">
        <v>3000</v>
      </c>
      <c r="D7" s="84">
        <f t="shared" ref="D7:D15" si="7">B7*12+C7*12*1.14</f>
        <v>41040</v>
      </c>
      <c r="E7" s="85">
        <v>2</v>
      </c>
      <c r="F7" s="85">
        <v>2</v>
      </c>
      <c r="G7" s="85">
        <v>2</v>
      </c>
      <c r="H7" s="85">
        <v>2</v>
      </c>
      <c r="I7" s="85">
        <v>2</v>
      </c>
      <c r="J7" s="85">
        <v>2</v>
      </c>
      <c r="K7" s="85">
        <v>2</v>
      </c>
      <c r="L7" s="85">
        <v>2</v>
      </c>
      <c r="M7" s="85">
        <v>2</v>
      </c>
      <c r="N7" s="85">
        <v>2</v>
      </c>
      <c r="O7" s="85">
        <v>2</v>
      </c>
      <c r="P7" s="85">
        <v>2</v>
      </c>
      <c r="Q7" s="85">
        <v>2</v>
      </c>
      <c r="R7" s="85">
        <v>2</v>
      </c>
      <c r="S7" s="85">
        <v>2</v>
      </c>
      <c r="T7" s="85">
        <v>2</v>
      </c>
      <c r="U7" s="85">
        <v>2</v>
      </c>
      <c r="V7" s="85">
        <v>2</v>
      </c>
      <c r="W7" s="85">
        <v>2</v>
      </c>
      <c r="X7" s="85">
        <v>2</v>
      </c>
      <c r="Y7" s="86"/>
      <c r="Z7" s="87">
        <v>1</v>
      </c>
      <c r="AA7" s="88">
        <v>1</v>
      </c>
      <c r="AB7" s="88">
        <f t="shared" si="2"/>
        <v>2</v>
      </c>
      <c r="AC7" s="88">
        <f t="shared" si="3"/>
        <v>2</v>
      </c>
      <c r="AD7" s="89">
        <f t="shared" si="4"/>
        <v>2</v>
      </c>
      <c r="AE7" s="84"/>
      <c r="AF7" s="90">
        <f t="shared" si="6"/>
        <v>41040</v>
      </c>
      <c r="AG7" s="91">
        <f t="shared" si="5"/>
        <v>41040</v>
      </c>
      <c r="AH7" s="91">
        <f t="shared" si="5"/>
        <v>82080</v>
      </c>
      <c r="AI7" s="91">
        <f t="shared" si="5"/>
        <v>82080</v>
      </c>
      <c r="AJ7" s="92">
        <f t="shared" si="5"/>
        <v>82080</v>
      </c>
      <c r="AK7" s="61"/>
      <c r="AL7" s="61"/>
      <c r="AM7" s="61"/>
      <c r="AN7" s="61"/>
      <c r="AO7" s="61"/>
      <c r="AP7" s="61"/>
      <c r="AQ7" s="61"/>
      <c r="AR7" s="61"/>
      <c r="AS7" s="61"/>
      <c r="AT7" s="61"/>
    </row>
    <row r="8" spans="1:46" x14ac:dyDescent="0.35">
      <c r="A8" s="62" t="s">
        <v>143</v>
      </c>
      <c r="B8" s="83"/>
      <c r="C8" s="63">
        <v>2000</v>
      </c>
      <c r="D8" s="84">
        <f t="shared" si="7"/>
        <v>27359.999999999996</v>
      </c>
      <c r="E8" s="85">
        <v>0</v>
      </c>
      <c r="F8" s="85">
        <v>0</v>
      </c>
      <c r="G8" s="85">
        <v>0</v>
      </c>
      <c r="H8" s="85">
        <v>0</v>
      </c>
      <c r="I8" s="85">
        <v>0</v>
      </c>
      <c r="J8" s="85">
        <v>0</v>
      </c>
      <c r="K8" s="85">
        <v>0</v>
      </c>
      <c r="L8" s="85">
        <v>0</v>
      </c>
      <c r="M8" s="85">
        <v>0</v>
      </c>
      <c r="N8" s="85">
        <v>0</v>
      </c>
      <c r="O8" s="85">
        <v>0</v>
      </c>
      <c r="P8" s="85">
        <v>0</v>
      </c>
      <c r="Q8" s="85">
        <v>1</v>
      </c>
      <c r="R8" s="85">
        <v>1</v>
      </c>
      <c r="S8" s="85">
        <v>1</v>
      </c>
      <c r="T8" s="85">
        <v>1</v>
      </c>
      <c r="U8" s="85">
        <v>2</v>
      </c>
      <c r="V8" s="85">
        <v>2</v>
      </c>
      <c r="W8" s="85">
        <v>2</v>
      </c>
      <c r="X8" s="85">
        <v>2</v>
      </c>
      <c r="Y8" s="86"/>
      <c r="Z8" s="87">
        <f t="shared" si="0"/>
        <v>0</v>
      </c>
      <c r="AA8" s="88">
        <f t="shared" si="1"/>
        <v>0</v>
      </c>
      <c r="AB8" s="88">
        <f t="shared" si="2"/>
        <v>0</v>
      </c>
      <c r="AC8" s="88">
        <f t="shared" si="3"/>
        <v>1</v>
      </c>
      <c r="AD8" s="89">
        <v>2</v>
      </c>
      <c r="AE8" s="84"/>
      <c r="AF8" s="90">
        <f t="shared" si="6"/>
        <v>0</v>
      </c>
      <c r="AG8" s="91">
        <f t="shared" si="5"/>
        <v>0</v>
      </c>
      <c r="AH8" s="91">
        <f t="shared" si="5"/>
        <v>0</v>
      </c>
      <c r="AI8" s="91">
        <f>AC8*$D8</f>
        <v>27359.999999999996</v>
      </c>
      <c r="AJ8" s="92">
        <f t="shared" si="5"/>
        <v>54719.999999999993</v>
      </c>
      <c r="AK8" s="61"/>
      <c r="AL8" s="61"/>
      <c r="AM8" s="61"/>
      <c r="AN8" s="61"/>
      <c r="AO8" s="61"/>
      <c r="AP8" s="61"/>
      <c r="AQ8" s="61"/>
      <c r="AR8" s="61"/>
      <c r="AS8" s="61"/>
      <c r="AT8" s="61"/>
    </row>
    <row r="9" spans="1:46" x14ac:dyDescent="0.35">
      <c r="A9" s="62" t="s">
        <v>149</v>
      </c>
      <c r="B9" s="83"/>
      <c r="C9" s="94"/>
      <c r="D9" s="84">
        <f t="shared" si="7"/>
        <v>0</v>
      </c>
      <c r="E9" s="85">
        <v>0</v>
      </c>
      <c r="F9" s="85">
        <v>0</v>
      </c>
      <c r="G9" s="85">
        <v>0</v>
      </c>
      <c r="H9" s="85">
        <v>0</v>
      </c>
      <c r="I9" s="85">
        <v>0</v>
      </c>
      <c r="J9" s="85">
        <v>0</v>
      </c>
      <c r="K9" s="85">
        <v>0</v>
      </c>
      <c r="L9" s="85">
        <v>0</v>
      </c>
      <c r="M9" s="85">
        <v>0</v>
      </c>
      <c r="N9" s="85">
        <v>0</v>
      </c>
      <c r="O9" s="85">
        <v>0</v>
      </c>
      <c r="P9" s="85">
        <v>0</v>
      </c>
      <c r="Q9" s="85">
        <v>0</v>
      </c>
      <c r="R9" s="85">
        <v>0</v>
      </c>
      <c r="S9" s="85">
        <v>0</v>
      </c>
      <c r="T9" s="85">
        <v>0</v>
      </c>
      <c r="U9" s="85">
        <v>1</v>
      </c>
      <c r="V9" s="85">
        <v>1</v>
      </c>
      <c r="W9" s="85">
        <v>1</v>
      </c>
      <c r="X9" s="85">
        <v>1</v>
      </c>
      <c r="Y9" s="86"/>
      <c r="Z9" s="87">
        <f t="shared" si="0"/>
        <v>0</v>
      </c>
      <c r="AA9" s="88">
        <f t="shared" si="1"/>
        <v>0</v>
      </c>
      <c r="AB9" s="88">
        <f t="shared" si="2"/>
        <v>0</v>
      </c>
      <c r="AC9" s="88">
        <f t="shared" si="3"/>
        <v>0</v>
      </c>
      <c r="AD9" s="89">
        <v>0</v>
      </c>
      <c r="AE9" s="84"/>
      <c r="AF9" s="90">
        <f t="shared" si="6"/>
        <v>0</v>
      </c>
      <c r="AG9" s="91">
        <f t="shared" si="5"/>
        <v>0</v>
      </c>
      <c r="AH9" s="91">
        <f t="shared" si="5"/>
        <v>0</v>
      </c>
      <c r="AI9" s="91">
        <f t="shared" si="5"/>
        <v>0</v>
      </c>
      <c r="AJ9" s="92">
        <f t="shared" si="5"/>
        <v>0</v>
      </c>
      <c r="AK9" s="61"/>
      <c r="AL9" s="61"/>
      <c r="AM9" s="61"/>
      <c r="AN9" s="61"/>
      <c r="AO9" s="61"/>
      <c r="AP9" s="61"/>
      <c r="AQ9" s="61"/>
      <c r="AR9" s="61"/>
      <c r="AS9" s="61"/>
      <c r="AT9" s="61"/>
    </row>
    <row r="10" spans="1:46" x14ac:dyDescent="0.35">
      <c r="A10" s="62" t="s">
        <v>150</v>
      </c>
      <c r="B10" s="83"/>
      <c r="C10" s="94"/>
      <c r="D10" s="84">
        <f t="shared" si="7"/>
        <v>0</v>
      </c>
      <c r="E10" s="85">
        <v>0</v>
      </c>
      <c r="F10" s="85">
        <v>0</v>
      </c>
      <c r="G10" s="85">
        <v>0</v>
      </c>
      <c r="H10" s="85">
        <v>0</v>
      </c>
      <c r="I10" s="85">
        <v>0</v>
      </c>
      <c r="J10" s="85">
        <v>0</v>
      </c>
      <c r="K10" s="85">
        <v>0</v>
      </c>
      <c r="L10" s="85">
        <v>0</v>
      </c>
      <c r="M10" s="85">
        <v>0</v>
      </c>
      <c r="N10" s="85">
        <v>0</v>
      </c>
      <c r="O10" s="85">
        <v>0</v>
      </c>
      <c r="P10" s="85">
        <v>0</v>
      </c>
      <c r="Q10" s="85">
        <v>0</v>
      </c>
      <c r="R10" s="85">
        <v>0</v>
      </c>
      <c r="S10" s="85">
        <v>0</v>
      </c>
      <c r="T10" s="85">
        <v>0</v>
      </c>
      <c r="U10" s="85">
        <v>1</v>
      </c>
      <c r="V10" s="85">
        <v>1</v>
      </c>
      <c r="W10" s="85">
        <v>1</v>
      </c>
      <c r="X10" s="85">
        <v>1</v>
      </c>
      <c r="Y10" s="86"/>
      <c r="Z10" s="87">
        <f t="shared" si="0"/>
        <v>0</v>
      </c>
      <c r="AA10" s="88">
        <f t="shared" si="1"/>
        <v>0</v>
      </c>
      <c r="AB10" s="88">
        <f t="shared" si="2"/>
        <v>0</v>
      </c>
      <c r="AC10" s="88">
        <f t="shared" si="3"/>
        <v>0</v>
      </c>
      <c r="AD10" s="89">
        <f t="shared" si="4"/>
        <v>1</v>
      </c>
      <c r="AE10" s="84"/>
      <c r="AF10" s="90">
        <f t="shared" si="6"/>
        <v>0</v>
      </c>
      <c r="AG10" s="91">
        <f t="shared" si="5"/>
        <v>0</v>
      </c>
      <c r="AH10" s="91">
        <f t="shared" si="5"/>
        <v>0</v>
      </c>
      <c r="AI10" s="91">
        <f t="shared" si="5"/>
        <v>0</v>
      </c>
      <c r="AJ10" s="92">
        <f t="shared" si="5"/>
        <v>0</v>
      </c>
      <c r="AK10" s="61"/>
      <c r="AL10" s="61"/>
      <c r="AM10" s="61"/>
      <c r="AN10" s="61"/>
      <c r="AO10" s="61"/>
      <c r="AP10" s="61"/>
      <c r="AQ10" s="61"/>
      <c r="AR10" s="61"/>
      <c r="AS10" s="61"/>
      <c r="AT10" s="61"/>
    </row>
    <row r="11" spans="1:46" x14ac:dyDescent="0.35">
      <c r="A11" s="62" t="s">
        <v>151</v>
      </c>
      <c r="B11" s="93"/>
      <c r="C11" s="94"/>
      <c r="D11" s="84">
        <f t="shared" si="7"/>
        <v>0</v>
      </c>
      <c r="E11" s="85">
        <v>0</v>
      </c>
      <c r="F11" s="85">
        <v>0</v>
      </c>
      <c r="G11" s="85">
        <v>0</v>
      </c>
      <c r="H11" s="85">
        <v>0</v>
      </c>
      <c r="I11" s="85">
        <v>0</v>
      </c>
      <c r="J11" s="85">
        <v>0</v>
      </c>
      <c r="K11" s="85">
        <v>0</v>
      </c>
      <c r="L11" s="85">
        <v>0</v>
      </c>
      <c r="M11" s="85">
        <v>0</v>
      </c>
      <c r="N11" s="85">
        <v>0</v>
      </c>
      <c r="O11" s="85">
        <v>0</v>
      </c>
      <c r="P11" s="85">
        <v>0</v>
      </c>
      <c r="Q11" s="85">
        <v>0</v>
      </c>
      <c r="R11" s="85">
        <v>0</v>
      </c>
      <c r="S11" s="85">
        <v>0</v>
      </c>
      <c r="T11" s="85">
        <v>0</v>
      </c>
      <c r="U11" s="85">
        <v>0</v>
      </c>
      <c r="V11" s="85">
        <v>0</v>
      </c>
      <c r="W11" s="85">
        <v>0</v>
      </c>
      <c r="X11" s="85">
        <v>0</v>
      </c>
      <c r="Y11" s="86"/>
      <c r="Z11" s="87">
        <f t="shared" si="0"/>
        <v>0</v>
      </c>
      <c r="AA11" s="88">
        <f t="shared" si="1"/>
        <v>0</v>
      </c>
      <c r="AB11" s="88">
        <f t="shared" si="2"/>
        <v>0</v>
      </c>
      <c r="AC11" s="88">
        <f t="shared" si="3"/>
        <v>0</v>
      </c>
      <c r="AD11" s="89">
        <f t="shared" si="4"/>
        <v>0</v>
      </c>
      <c r="AE11" s="84"/>
      <c r="AF11" s="90">
        <f t="shared" si="6"/>
        <v>0</v>
      </c>
      <c r="AG11" s="91">
        <f t="shared" si="5"/>
        <v>0</v>
      </c>
      <c r="AH11" s="91">
        <f t="shared" si="5"/>
        <v>0</v>
      </c>
      <c r="AI11" s="91">
        <f t="shared" si="5"/>
        <v>0</v>
      </c>
      <c r="AJ11" s="92">
        <f t="shared" si="5"/>
        <v>0</v>
      </c>
      <c r="AK11" s="61"/>
      <c r="AL11" s="61"/>
      <c r="AM11" s="61"/>
      <c r="AN11" s="61"/>
      <c r="AO11" s="61"/>
      <c r="AP11" s="61"/>
      <c r="AQ11" s="61"/>
      <c r="AR11" s="61"/>
      <c r="AS11" s="61"/>
      <c r="AT11" s="61"/>
    </row>
    <row r="12" spans="1:46" x14ac:dyDescent="0.35">
      <c r="A12" s="62" t="s">
        <v>152</v>
      </c>
      <c r="B12" s="93"/>
      <c r="C12" s="94"/>
      <c r="D12" s="84">
        <f t="shared" si="7"/>
        <v>0</v>
      </c>
      <c r="E12" s="85">
        <v>0</v>
      </c>
      <c r="F12" s="85">
        <v>0</v>
      </c>
      <c r="G12" s="85">
        <v>0</v>
      </c>
      <c r="H12" s="85">
        <v>0</v>
      </c>
      <c r="I12" s="85">
        <v>0</v>
      </c>
      <c r="J12" s="85">
        <v>0</v>
      </c>
      <c r="K12" s="85">
        <v>0</v>
      </c>
      <c r="L12" s="85">
        <v>0</v>
      </c>
      <c r="M12" s="85">
        <v>0</v>
      </c>
      <c r="N12" s="85">
        <v>0</v>
      </c>
      <c r="O12" s="85">
        <v>0</v>
      </c>
      <c r="P12" s="85">
        <v>0</v>
      </c>
      <c r="Q12" s="85">
        <v>0</v>
      </c>
      <c r="R12" s="85">
        <v>0</v>
      </c>
      <c r="S12" s="85">
        <v>0</v>
      </c>
      <c r="T12" s="85">
        <v>0</v>
      </c>
      <c r="U12" s="85">
        <v>0</v>
      </c>
      <c r="V12" s="85">
        <v>0</v>
      </c>
      <c r="W12" s="85">
        <v>0</v>
      </c>
      <c r="X12" s="85">
        <v>0</v>
      </c>
      <c r="Y12" s="86"/>
      <c r="Z12" s="87">
        <f t="shared" si="0"/>
        <v>0</v>
      </c>
      <c r="AA12" s="88">
        <f t="shared" si="1"/>
        <v>0</v>
      </c>
      <c r="AB12" s="88">
        <f t="shared" si="2"/>
        <v>0</v>
      </c>
      <c r="AC12" s="88">
        <f t="shared" si="3"/>
        <v>0</v>
      </c>
      <c r="AD12" s="89">
        <f t="shared" si="4"/>
        <v>0</v>
      </c>
      <c r="AE12" s="84"/>
      <c r="AF12" s="90">
        <f t="shared" si="6"/>
        <v>0</v>
      </c>
      <c r="AG12" s="91">
        <f t="shared" si="5"/>
        <v>0</v>
      </c>
      <c r="AH12" s="91">
        <f t="shared" si="5"/>
        <v>0</v>
      </c>
      <c r="AI12" s="91">
        <f t="shared" si="5"/>
        <v>0</v>
      </c>
      <c r="AJ12" s="92">
        <f t="shared" si="5"/>
        <v>0</v>
      </c>
      <c r="AK12" s="61"/>
      <c r="AL12" s="61"/>
      <c r="AM12" s="61"/>
      <c r="AN12" s="61"/>
      <c r="AO12" s="61"/>
      <c r="AP12" s="61"/>
      <c r="AQ12" s="61"/>
      <c r="AR12" s="61"/>
      <c r="AS12" s="61"/>
      <c r="AT12" s="61"/>
    </row>
    <row r="13" spans="1:46" x14ac:dyDescent="0.35">
      <c r="A13" s="62" t="s">
        <v>153</v>
      </c>
      <c r="B13" s="93"/>
      <c r="C13" s="94"/>
      <c r="D13" s="84">
        <f t="shared" si="7"/>
        <v>0</v>
      </c>
      <c r="E13" s="85">
        <v>0</v>
      </c>
      <c r="F13" s="85">
        <v>0</v>
      </c>
      <c r="G13" s="85">
        <v>0</v>
      </c>
      <c r="H13" s="85">
        <v>0</v>
      </c>
      <c r="I13" s="85">
        <v>0</v>
      </c>
      <c r="J13" s="85">
        <v>0</v>
      </c>
      <c r="K13" s="85">
        <v>0</v>
      </c>
      <c r="L13" s="85">
        <v>0</v>
      </c>
      <c r="M13" s="85">
        <v>0</v>
      </c>
      <c r="N13" s="85">
        <v>0</v>
      </c>
      <c r="O13" s="85">
        <v>0</v>
      </c>
      <c r="P13" s="85">
        <v>0</v>
      </c>
      <c r="Q13" s="85">
        <v>0</v>
      </c>
      <c r="R13" s="85">
        <v>0</v>
      </c>
      <c r="S13" s="85">
        <v>0</v>
      </c>
      <c r="T13" s="85">
        <v>0</v>
      </c>
      <c r="U13" s="85">
        <v>0</v>
      </c>
      <c r="V13" s="85">
        <v>0</v>
      </c>
      <c r="W13" s="85">
        <v>0</v>
      </c>
      <c r="X13" s="85">
        <v>0</v>
      </c>
      <c r="Y13" s="86"/>
      <c r="Z13" s="87">
        <f t="shared" si="0"/>
        <v>0</v>
      </c>
      <c r="AA13" s="88">
        <f t="shared" si="1"/>
        <v>0</v>
      </c>
      <c r="AB13" s="88">
        <f t="shared" si="2"/>
        <v>0</v>
      </c>
      <c r="AC13" s="88">
        <f t="shared" si="3"/>
        <v>0</v>
      </c>
      <c r="AD13" s="89">
        <f t="shared" si="4"/>
        <v>0</v>
      </c>
      <c r="AE13" s="84"/>
      <c r="AF13" s="90">
        <f t="shared" si="6"/>
        <v>0</v>
      </c>
      <c r="AG13" s="91">
        <f t="shared" si="5"/>
        <v>0</v>
      </c>
      <c r="AH13" s="91">
        <f t="shared" si="5"/>
        <v>0</v>
      </c>
      <c r="AI13" s="91">
        <f t="shared" si="5"/>
        <v>0</v>
      </c>
      <c r="AJ13" s="92">
        <f t="shared" si="5"/>
        <v>0</v>
      </c>
      <c r="AK13" s="61"/>
      <c r="AL13" s="61"/>
      <c r="AM13" s="61"/>
      <c r="AN13" s="61"/>
      <c r="AO13" s="61"/>
      <c r="AP13" s="61"/>
      <c r="AQ13" s="61"/>
      <c r="AR13" s="61"/>
      <c r="AS13" s="61"/>
      <c r="AT13" s="61"/>
    </row>
    <row r="14" spans="1:46" x14ac:dyDescent="0.35">
      <c r="A14" s="62" t="s">
        <v>154</v>
      </c>
      <c r="B14" s="93"/>
      <c r="C14" s="94"/>
      <c r="D14" s="84">
        <f t="shared" si="7"/>
        <v>0</v>
      </c>
      <c r="E14" s="85">
        <v>0</v>
      </c>
      <c r="F14" s="85">
        <v>0</v>
      </c>
      <c r="G14" s="85">
        <v>0</v>
      </c>
      <c r="H14" s="85">
        <v>0</v>
      </c>
      <c r="I14" s="85">
        <v>0</v>
      </c>
      <c r="J14" s="85">
        <v>0</v>
      </c>
      <c r="K14" s="85">
        <v>0</v>
      </c>
      <c r="L14" s="85">
        <v>0</v>
      </c>
      <c r="M14" s="85">
        <v>0</v>
      </c>
      <c r="N14" s="85">
        <v>0</v>
      </c>
      <c r="O14" s="85">
        <v>0</v>
      </c>
      <c r="P14" s="85">
        <v>0</v>
      </c>
      <c r="Q14" s="85">
        <v>0</v>
      </c>
      <c r="R14" s="85">
        <v>0</v>
      </c>
      <c r="S14" s="85">
        <v>0</v>
      </c>
      <c r="T14" s="85">
        <v>0</v>
      </c>
      <c r="U14" s="85">
        <v>0</v>
      </c>
      <c r="V14" s="85">
        <v>0</v>
      </c>
      <c r="W14" s="85">
        <v>0</v>
      </c>
      <c r="X14" s="85">
        <v>0</v>
      </c>
      <c r="Y14" s="86"/>
      <c r="Z14" s="87">
        <f t="shared" si="0"/>
        <v>0</v>
      </c>
      <c r="AA14" s="88">
        <f t="shared" si="1"/>
        <v>0</v>
      </c>
      <c r="AB14" s="88">
        <f t="shared" si="2"/>
        <v>0</v>
      </c>
      <c r="AC14" s="88">
        <f t="shared" si="3"/>
        <v>0</v>
      </c>
      <c r="AD14" s="89">
        <f t="shared" si="4"/>
        <v>0</v>
      </c>
      <c r="AE14" s="84"/>
      <c r="AF14" s="90">
        <f t="shared" si="6"/>
        <v>0</v>
      </c>
      <c r="AG14" s="91">
        <f t="shared" si="5"/>
        <v>0</v>
      </c>
      <c r="AH14" s="91">
        <f t="shared" si="5"/>
        <v>0</v>
      </c>
      <c r="AI14" s="91">
        <f t="shared" si="5"/>
        <v>0</v>
      </c>
      <c r="AJ14" s="92">
        <f t="shared" si="5"/>
        <v>0</v>
      </c>
      <c r="AK14" s="61"/>
      <c r="AL14" s="61"/>
      <c r="AM14" s="61"/>
      <c r="AN14" s="61"/>
      <c r="AO14" s="61"/>
      <c r="AP14" s="61"/>
      <c r="AQ14" s="61"/>
      <c r="AR14" s="61"/>
      <c r="AS14" s="61"/>
      <c r="AT14" s="61"/>
    </row>
    <row r="15" spans="1:46" x14ac:dyDescent="0.35">
      <c r="A15" s="62" t="s">
        <v>155</v>
      </c>
      <c r="B15" s="93"/>
      <c r="C15" s="94"/>
      <c r="D15" s="84">
        <f t="shared" si="7"/>
        <v>0</v>
      </c>
      <c r="E15" s="85">
        <v>0</v>
      </c>
      <c r="F15" s="85">
        <v>0</v>
      </c>
      <c r="G15" s="85">
        <v>0</v>
      </c>
      <c r="H15" s="85">
        <v>0</v>
      </c>
      <c r="I15" s="85">
        <v>0</v>
      </c>
      <c r="J15" s="85">
        <v>0</v>
      </c>
      <c r="K15" s="85">
        <v>0</v>
      </c>
      <c r="L15" s="85">
        <v>0</v>
      </c>
      <c r="M15" s="85">
        <v>0</v>
      </c>
      <c r="N15" s="85">
        <v>0</v>
      </c>
      <c r="O15" s="85">
        <v>0</v>
      </c>
      <c r="P15" s="85">
        <v>0</v>
      </c>
      <c r="Q15" s="85">
        <v>0</v>
      </c>
      <c r="R15" s="85">
        <v>0</v>
      </c>
      <c r="S15" s="85">
        <v>0</v>
      </c>
      <c r="T15" s="85">
        <v>0</v>
      </c>
      <c r="U15" s="85">
        <v>0</v>
      </c>
      <c r="V15" s="85">
        <v>0</v>
      </c>
      <c r="W15" s="85">
        <v>0</v>
      </c>
      <c r="X15" s="85">
        <v>0</v>
      </c>
      <c r="Y15" s="86"/>
      <c r="Z15" s="87">
        <f t="shared" si="0"/>
        <v>0</v>
      </c>
      <c r="AA15" s="88">
        <f t="shared" si="1"/>
        <v>0</v>
      </c>
      <c r="AB15" s="88">
        <f t="shared" si="2"/>
        <v>0</v>
      </c>
      <c r="AC15" s="88">
        <f t="shared" si="3"/>
        <v>0</v>
      </c>
      <c r="AD15" s="89">
        <f t="shared" si="4"/>
        <v>0</v>
      </c>
      <c r="AE15" s="84"/>
      <c r="AF15" s="90">
        <f t="shared" si="6"/>
        <v>0</v>
      </c>
      <c r="AG15" s="91">
        <f t="shared" si="5"/>
        <v>0</v>
      </c>
      <c r="AH15" s="91">
        <f t="shared" si="5"/>
        <v>0</v>
      </c>
      <c r="AI15" s="91">
        <f t="shared" si="5"/>
        <v>0</v>
      </c>
      <c r="AJ15" s="92">
        <f t="shared" si="5"/>
        <v>0</v>
      </c>
      <c r="AK15" s="61"/>
      <c r="AL15" s="61"/>
      <c r="AM15" s="61"/>
      <c r="AN15" s="61"/>
      <c r="AO15" s="61"/>
      <c r="AP15" s="61"/>
      <c r="AQ15" s="61"/>
      <c r="AR15" s="61"/>
      <c r="AS15" s="61"/>
      <c r="AT15" s="61"/>
    </row>
    <row r="16" spans="1:46" x14ac:dyDescent="0.35">
      <c r="A16" s="95" t="s">
        <v>119</v>
      </c>
      <c r="B16" s="95"/>
      <c r="C16" s="95"/>
      <c r="D16" s="95"/>
      <c r="E16" s="96">
        <f t="shared" ref="E16:X16" si="8">SUM(E5:E15)</f>
        <v>4</v>
      </c>
      <c r="F16" s="96">
        <f t="shared" si="8"/>
        <v>4</v>
      </c>
      <c r="G16" s="96">
        <f t="shared" si="8"/>
        <v>4</v>
      </c>
      <c r="H16" s="96">
        <f t="shared" si="8"/>
        <v>4</v>
      </c>
      <c r="I16" s="96">
        <f t="shared" si="8"/>
        <v>4</v>
      </c>
      <c r="J16" s="96">
        <f t="shared" si="8"/>
        <v>4</v>
      </c>
      <c r="K16" s="96">
        <f t="shared" si="8"/>
        <v>4</v>
      </c>
      <c r="L16" s="96">
        <f t="shared" si="8"/>
        <v>4</v>
      </c>
      <c r="M16" s="96">
        <f t="shared" si="8"/>
        <v>4</v>
      </c>
      <c r="N16" s="96">
        <f t="shared" si="8"/>
        <v>4</v>
      </c>
      <c r="O16" s="96">
        <f t="shared" si="8"/>
        <v>4</v>
      </c>
      <c r="P16" s="96">
        <f t="shared" si="8"/>
        <v>4</v>
      </c>
      <c r="Q16" s="96">
        <f t="shared" si="8"/>
        <v>5</v>
      </c>
      <c r="R16" s="96">
        <f t="shared" si="8"/>
        <v>5</v>
      </c>
      <c r="S16" s="96">
        <f t="shared" si="8"/>
        <v>5</v>
      </c>
      <c r="T16" s="96">
        <f t="shared" si="8"/>
        <v>5</v>
      </c>
      <c r="U16" s="96">
        <f t="shared" si="8"/>
        <v>8</v>
      </c>
      <c r="V16" s="96">
        <f t="shared" si="8"/>
        <v>8</v>
      </c>
      <c r="W16" s="96">
        <f t="shared" si="8"/>
        <v>8</v>
      </c>
      <c r="X16" s="96">
        <f t="shared" si="8"/>
        <v>8</v>
      </c>
      <c r="Y16" s="96"/>
      <c r="Z16" s="97">
        <f t="shared" ref="Z16:AD16" si="9">SUM(Z5:Z15)</f>
        <v>2</v>
      </c>
      <c r="AA16" s="98">
        <f t="shared" si="9"/>
        <v>3</v>
      </c>
      <c r="AB16" s="98">
        <f t="shared" si="9"/>
        <v>4</v>
      </c>
      <c r="AC16" s="98">
        <f t="shared" si="9"/>
        <v>5</v>
      </c>
      <c r="AD16" s="99">
        <f t="shared" si="9"/>
        <v>7</v>
      </c>
      <c r="AE16" s="96"/>
      <c r="AF16" s="100">
        <f t="shared" ref="AF16:AJ16" si="10">SUM(AF5:AF15)</f>
        <v>101040</v>
      </c>
      <c r="AG16" s="101">
        <f t="shared" si="10"/>
        <v>169440</v>
      </c>
      <c r="AH16" s="101">
        <f t="shared" si="10"/>
        <v>210480</v>
      </c>
      <c r="AI16" s="101">
        <f t="shared" si="10"/>
        <v>237840</v>
      </c>
      <c r="AJ16" s="102">
        <f t="shared" si="10"/>
        <v>265200</v>
      </c>
      <c r="AK16" s="61"/>
      <c r="AL16" s="61"/>
      <c r="AM16" s="61"/>
      <c r="AN16" s="61"/>
      <c r="AO16" s="61"/>
      <c r="AP16" s="61"/>
      <c r="AQ16" s="61"/>
      <c r="AR16" s="61"/>
      <c r="AS16" s="61"/>
      <c r="AT16" s="61"/>
    </row>
    <row r="17" spans="1:46" x14ac:dyDescent="0.35">
      <c r="A17" s="103"/>
      <c r="B17" s="103"/>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61"/>
      <c r="AL17" s="61"/>
      <c r="AM17" s="61"/>
      <c r="AN17" s="61"/>
      <c r="AO17" s="61"/>
      <c r="AP17" s="61"/>
      <c r="AQ17" s="61"/>
      <c r="AR17" s="61"/>
      <c r="AS17" s="61"/>
      <c r="AT17" s="61"/>
    </row>
    <row r="18" spans="1:46" x14ac:dyDescent="0.35">
      <c r="A18" s="104" t="s">
        <v>120</v>
      </c>
      <c r="B18" s="105"/>
      <c r="C18" s="105"/>
      <c r="D18" s="105"/>
      <c r="E18" s="106">
        <f t="shared" ref="E18:X18" si="11">SUMPRODUCT($D$5:$D$15,E5:E15)/4</f>
        <v>52620</v>
      </c>
      <c r="F18" s="106">
        <f t="shared" si="11"/>
        <v>52620</v>
      </c>
      <c r="G18" s="106">
        <f t="shared" si="11"/>
        <v>52620</v>
      </c>
      <c r="H18" s="106">
        <f t="shared" si="11"/>
        <v>52620</v>
      </c>
      <c r="I18" s="106">
        <f t="shared" si="11"/>
        <v>52620</v>
      </c>
      <c r="J18" s="106">
        <f t="shared" si="11"/>
        <v>52620</v>
      </c>
      <c r="K18" s="106">
        <f t="shared" si="11"/>
        <v>52620</v>
      </c>
      <c r="L18" s="106">
        <f t="shared" si="11"/>
        <v>52620</v>
      </c>
      <c r="M18" s="106">
        <f t="shared" si="11"/>
        <v>52620</v>
      </c>
      <c r="N18" s="106">
        <f t="shared" si="11"/>
        <v>52620</v>
      </c>
      <c r="O18" s="106">
        <f t="shared" si="11"/>
        <v>52620</v>
      </c>
      <c r="P18" s="106">
        <f t="shared" si="11"/>
        <v>52620</v>
      </c>
      <c r="Q18" s="106">
        <f t="shared" si="11"/>
        <v>59460</v>
      </c>
      <c r="R18" s="106">
        <f t="shared" si="11"/>
        <v>59460</v>
      </c>
      <c r="S18" s="106">
        <f t="shared" si="11"/>
        <v>59460</v>
      </c>
      <c r="T18" s="106">
        <f t="shared" si="11"/>
        <v>59460</v>
      </c>
      <c r="U18" s="106">
        <f t="shared" si="11"/>
        <v>66300</v>
      </c>
      <c r="V18" s="106">
        <f t="shared" si="11"/>
        <v>66300</v>
      </c>
      <c r="W18" s="106">
        <f t="shared" si="11"/>
        <v>66300</v>
      </c>
      <c r="X18" s="106">
        <f t="shared" si="11"/>
        <v>66300</v>
      </c>
      <c r="Y18" s="106"/>
      <c r="Z18" s="107"/>
      <c r="AA18" s="107"/>
      <c r="AB18" s="107"/>
      <c r="AC18" s="107"/>
      <c r="AD18" s="107"/>
      <c r="AE18" s="105"/>
      <c r="AF18" s="107"/>
      <c r="AG18" s="107"/>
      <c r="AH18" s="107"/>
      <c r="AI18" s="107"/>
      <c r="AJ18" s="107"/>
      <c r="AK18" s="61"/>
      <c r="AL18" s="61"/>
      <c r="AM18" s="61"/>
      <c r="AN18" s="61"/>
      <c r="AO18" s="61"/>
      <c r="AP18" s="61"/>
      <c r="AQ18" s="61"/>
      <c r="AR18" s="61"/>
      <c r="AS18" s="61"/>
      <c r="AT18" s="61"/>
    </row>
    <row r="19" spans="1:46" x14ac:dyDescent="0.35">
      <c r="A19" s="61" t="s">
        <v>121</v>
      </c>
      <c r="B19" s="103"/>
      <c r="C19" s="103"/>
      <c r="D19" s="103"/>
      <c r="E19" s="84">
        <f>E18/3</f>
        <v>17540</v>
      </c>
      <c r="F19" s="84">
        <f t="shared" ref="F19:X19" si="12">F18/3</f>
        <v>17540</v>
      </c>
      <c r="G19" s="84">
        <f t="shared" si="12"/>
        <v>17540</v>
      </c>
      <c r="H19" s="84">
        <f t="shared" si="12"/>
        <v>17540</v>
      </c>
      <c r="I19" s="84">
        <f t="shared" si="12"/>
        <v>17540</v>
      </c>
      <c r="J19" s="84">
        <f t="shared" si="12"/>
        <v>17540</v>
      </c>
      <c r="K19" s="84">
        <f t="shared" si="12"/>
        <v>17540</v>
      </c>
      <c r="L19" s="84">
        <f t="shared" si="12"/>
        <v>17540</v>
      </c>
      <c r="M19" s="84">
        <f t="shared" si="12"/>
        <v>17540</v>
      </c>
      <c r="N19" s="84">
        <f t="shared" si="12"/>
        <v>17540</v>
      </c>
      <c r="O19" s="84">
        <f t="shared" si="12"/>
        <v>17540</v>
      </c>
      <c r="P19" s="84">
        <f t="shared" si="12"/>
        <v>17540</v>
      </c>
      <c r="Q19" s="84">
        <f t="shared" si="12"/>
        <v>19820</v>
      </c>
      <c r="R19" s="84">
        <f t="shared" si="12"/>
        <v>19820</v>
      </c>
      <c r="S19" s="84">
        <f t="shared" si="12"/>
        <v>19820</v>
      </c>
      <c r="T19" s="84">
        <f t="shared" si="12"/>
        <v>19820</v>
      </c>
      <c r="U19" s="84">
        <f t="shared" si="12"/>
        <v>22100</v>
      </c>
      <c r="V19" s="84">
        <f t="shared" si="12"/>
        <v>22100</v>
      </c>
      <c r="W19" s="84">
        <f t="shared" si="12"/>
        <v>22100</v>
      </c>
      <c r="X19" s="84">
        <f t="shared" si="12"/>
        <v>22100</v>
      </c>
      <c r="Y19" s="84"/>
      <c r="Z19" s="103"/>
      <c r="AA19" s="103"/>
      <c r="AB19" s="103"/>
      <c r="AC19" s="103"/>
      <c r="AD19" s="103"/>
      <c r="AE19" s="103"/>
      <c r="AF19" s="103"/>
      <c r="AG19" s="103"/>
      <c r="AH19" s="103"/>
      <c r="AI19" s="103"/>
      <c r="AJ19" s="103"/>
      <c r="AK19" s="61"/>
      <c r="AL19" s="61"/>
      <c r="AM19" s="61"/>
      <c r="AN19" s="61"/>
      <c r="AO19" s="61"/>
      <c r="AP19" s="61"/>
      <c r="AQ19" s="61"/>
      <c r="AR19" s="61"/>
      <c r="AS19" s="61"/>
      <c r="AT19" s="61"/>
    </row>
    <row r="20" spans="1:46" x14ac:dyDescent="0.35">
      <c r="A20" s="105" t="s">
        <v>122</v>
      </c>
      <c r="B20" s="105"/>
      <c r="C20" s="105"/>
      <c r="D20" s="105"/>
      <c r="E20" s="106">
        <f>E19*12</f>
        <v>210480</v>
      </c>
      <c r="F20" s="106">
        <f t="shared" ref="F20:X20" si="13">F19*12</f>
        <v>210480</v>
      </c>
      <c r="G20" s="106">
        <f t="shared" si="13"/>
        <v>210480</v>
      </c>
      <c r="H20" s="106">
        <f t="shared" si="13"/>
        <v>210480</v>
      </c>
      <c r="I20" s="106">
        <f t="shared" si="13"/>
        <v>210480</v>
      </c>
      <c r="J20" s="106">
        <f t="shared" si="13"/>
        <v>210480</v>
      </c>
      <c r="K20" s="106">
        <f t="shared" si="13"/>
        <v>210480</v>
      </c>
      <c r="L20" s="106">
        <f t="shared" si="13"/>
        <v>210480</v>
      </c>
      <c r="M20" s="106">
        <f t="shared" si="13"/>
        <v>210480</v>
      </c>
      <c r="N20" s="106">
        <f t="shared" si="13"/>
        <v>210480</v>
      </c>
      <c r="O20" s="106">
        <f t="shared" si="13"/>
        <v>210480</v>
      </c>
      <c r="P20" s="106">
        <f t="shared" si="13"/>
        <v>210480</v>
      </c>
      <c r="Q20" s="106">
        <f t="shared" si="13"/>
        <v>237840</v>
      </c>
      <c r="R20" s="106">
        <f t="shared" si="13"/>
        <v>237840</v>
      </c>
      <c r="S20" s="106">
        <f t="shared" si="13"/>
        <v>237840</v>
      </c>
      <c r="T20" s="106">
        <f t="shared" si="13"/>
        <v>237840</v>
      </c>
      <c r="U20" s="106">
        <f t="shared" si="13"/>
        <v>265200</v>
      </c>
      <c r="V20" s="106">
        <f t="shared" si="13"/>
        <v>265200</v>
      </c>
      <c r="W20" s="106">
        <f t="shared" si="13"/>
        <v>265200</v>
      </c>
      <c r="X20" s="106">
        <f t="shared" si="13"/>
        <v>265200</v>
      </c>
      <c r="Y20" s="105"/>
      <c r="Z20" s="108"/>
      <c r="AA20" s="108"/>
      <c r="AB20" s="108"/>
      <c r="AC20" s="108"/>
      <c r="AD20" s="108"/>
      <c r="AE20" s="105"/>
      <c r="AF20" s="108"/>
      <c r="AG20" s="108"/>
      <c r="AH20" s="108"/>
      <c r="AI20" s="108"/>
      <c r="AJ20" s="108"/>
      <c r="AK20" s="61"/>
      <c r="AL20" s="61"/>
      <c r="AM20" s="61"/>
      <c r="AN20" s="61"/>
      <c r="AO20" s="61"/>
      <c r="AP20" s="61"/>
      <c r="AQ20" s="61"/>
      <c r="AR20" s="61"/>
      <c r="AS20" s="61"/>
      <c r="AT20" s="61"/>
    </row>
    <row r="21" spans="1:46" x14ac:dyDescent="0.35">
      <c r="AL21" s="61"/>
      <c r="AM21" s="61"/>
      <c r="AN21" s="61"/>
      <c r="AO21" s="61"/>
      <c r="AP21" s="61"/>
      <c r="AQ21" s="61"/>
      <c r="AR21" s="61"/>
      <c r="AS21" s="61"/>
      <c r="AT21" s="61"/>
    </row>
    <row r="22" spans="1:46" x14ac:dyDescent="0.35">
      <c r="AL22" s="61"/>
      <c r="AM22" s="61"/>
      <c r="AN22" s="61"/>
      <c r="AO22" s="61"/>
      <c r="AP22" s="61"/>
      <c r="AQ22" s="61"/>
      <c r="AR22" s="61"/>
      <c r="AS22" s="61"/>
      <c r="AT22" s="61"/>
    </row>
    <row r="23" spans="1:46" x14ac:dyDescent="0.35">
      <c r="AL23" s="61"/>
      <c r="AM23" s="61"/>
      <c r="AN23" s="61"/>
      <c r="AO23" s="61"/>
      <c r="AP23" s="61"/>
      <c r="AQ23" s="61"/>
      <c r="AR23" s="61"/>
      <c r="AS23" s="61"/>
      <c r="AT23" s="61"/>
    </row>
    <row r="24" spans="1:46" x14ac:dyDescent="0.35">
      <c r="AL24" s="61"/>
      <c r="AM24" s="61"/>
      <c r="AN24" s="61"/>
      <c r="AO24" s="61"/>
      <c r="AP24" s="61"/>
      <c r="AQ24" s="61"/>
      <c r="AR24" s="61"/>
      <c r="AS24" s="61"/>
      <c r="AT24" s="61"/>
    </row>
    <row r="25" spans="1:46" x14ac:dyDescent="0.35">
      <c r="AL25" s="61"/>
      <c r="AM25" s="61"/>
      <c r="AN25" s="61"/>
      <c r="AO25" s="61"/>
      <c r="AP25" s="61"/>
      <c r="AQ25" s="61"/>
      <c r="AR25" s="61"/>
      <c r="AS25" s="61"/>
      <c r="AT25" s="61"/>
    </row>
  </sheetData>
  <sheetProtection formatCells="0" formatColumns="0" formatRows="0" insertColumns="0" insertRows="0" insertHyperlinks="0" deleteColumns="0" deleteRows="0" selectLockedCells="1" sort="0" autoFilter="0" pivotTables="0"/>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Blank document" ma:contentTypeID="0x010100BFEF1462A5D6D24ABF71E3796112B05C008156C2B687E54047B2CAD68C947D16A7" ma:contentTypeVersion="3" ma:contentTypeDescription="" ma:contentTypeScope="" ma:versionID="59c7dc99c255463a73f1ecca666622ad">
  <xsd:schema xmlns:xsd="http://www.w3.org/2001/XMLSchema" xmlns:xs="http://www.w3.org/2001/XMLSchema" xmlns:p="http://schemas.microsoft.com/office/2006/metadata/properties" xmlns:ns2="6d797ff1-cdc0-4194-a446-2a5f07834c6e" targetNamespace="http://schemas.microsoft.com/office/2006/metadata/properties" ma:root="true" ma:fieldsID="677068df5424ba5fa6412df0d414b9ba" ns2:_="">
    <xsd:import namespace="6d797ff1-cdc0-4194-a446-2a5f07834c6e"/>
    <xsd:element name="properties">
      <xsd:complexType>
        <xsd:sequence>
          <xsd:element name="documentManagement">
            <xsd:complexType>
              <xsd:all>
                <xsd:element ref="ns2:Customer_x0020_Name" minOccurs="0"/>
                <xsd:element ref="ns2:Financial_x0020_Code" minOccurs="0"/>
                <xsd:element ref="ns2:ef252763ead0458587e46c9d57d506d1" minOccurs="0"/>
                <xsd:element ref="ns2:TaxCatchAll" minOccurs="0"/>
                <xsd:element ref="ns2:TaxCatchAllLabel" minOccurs="0"/>
                <xsd:element ref="ns2:g3d086bc86e44e86a4fe7b61c7d8fb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797ff1-cdc0-4194-a446-2a5f07834c6e" elementFormDefault="qualified">
    <xsd:import namespace="http://schemas.microsoft.com/office/2006/documentManagement/types"/>
    <xsd:import namespace="http://schemas.microsoft.com/office/infopath/2007/PartnerControls"/>
    <xsd:element name="Customer_x0020_Name" ma:index="8" nillable="true" ma:displayName="Customer Name" ma:default="Pascal FABING" ma:internalName="Customer_x0020_Name">
      <xsd:simpleType>
        <xsd:restriction base="dms:Text">
          <xsd:maxLength value="255"/>
        </xsd:restriction>
      </xsd:simpleType>
    </xsd:element>
    <xsd:element name="Financial_x0020_Code" ma:index="9" nillable="true" ma:displayName="Financial Code" ma:default="1000 - Contrat de performance " ma:internalName="Financial_x0020_Code">
      <xsd:simpleType>
        <xsd:restriction base="dms:Text">
          <xsd:maxLength value="255"/>
        </xsd:restriction>
      </xsd:simpleType>
    </xsd:element>
    <xsd:element name="ef252763ead0458587e46c9d57d506d1" ma:index="10" nillable="true" ma:taxonomy="true" ma:internalName="ef252763ead0458587e46c9d57d506d1" ma:taxonomyFieldName="Scheme" ma:displayName="Scheme" ma:default="2;#RDI Information|d37d10a7-8d8a-47f9-8539-432293cbdc51" ma:fieldId="{ef252763-ead0-4585-87e4-6c9d57d506d1}" ma:sspId="4659c5cd-61ef-40bf-b626-9eb16eb6bc8c" ma:termSetId="45de4c0c-8aa9-4487-b3af-e6ffbf80ce32" ma:anchorId="00000000-0000-0000-0000-000000000000" ma:open="false" ma:isKeyword="false">
      <xsd:complexType>
        <xsd:sequence>
          <xsd:element ref="pc:Terms" minOccurs="0" maxOccurs="1"/>
        </xsd:sequence>
      </xsd:complexType>
    </xsd:element>
    <xsd:element name="TaxCatchAll" ma:index="11" nillable="true" ma:displayName="Taxonomy Catch All Column" ma:hidden="true" ma:list="{f792efda-4de7-4ced-af86-34d39eea4c4c}" ma:internalName="TaxCatchAll" ma:showField="CatchAllData"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hidden="true" ma:list="{f792efda-4de7-4ced-af86-34d39eea4c4c}" ma:internalName="TaxCatchAllLabel" ma:readOnly="true" ma:showField="CatchAllDataLabel"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g3d086bc86e44e86a4fe7b61c7d8fbba" ma:index="14" nillable="true" ma:taxonomy="true" ma:internalName="g3d086bc86e44e86a4fe7b61c7d8fbba" ma:taxonomyFieldName="Project_x0020_Type" ma:displayName="Project Type" ma:default="1;#National Funding|742d8dff-94e3-45fb-844f-c278f2006a54" ma:fieldId="{03d086bc-86e4-4e86-a4fe-7b61c7d8fbba}" ma:sspId="4659c5cd-61ef-40bf-b626-9eb16eb6bc8c" ma:termSetId="45de4c0c-8aa9-4487-b3af-e6ffbf80ce32"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4659c5cd-61ef-40bf-b626-9eb16eb6bc8c" ContentTypeId="0x010100BFEF1462A5D6D24ABF71E3796112B05C" PreviousValue="false"/>
</file>

<file path=customXml/item4.xml><?xml version="1.0" encoding="utf-8"?>
<p:properties xmlns:p="http://schemas.microsoft.com/office/2006/metadata/properties" xmlns:xsi="http://www.w3.org/2001/XMLSchema-instance" xmlns:pc="http://schemas.microsoft.com/office/infopath/2007/PartnerControls">
  <documentManagement>
    <ef252763ead0458587e46c9d57d506d1 xmlns="6d797ff1-cdc0-4194-a446-2a5f07834c6e">
      <Terms xmlns="http://schemas.microsoft.com/office/infopath/2007/PartnerControls">
        <TermInfo xmlns="http://schemas.microsoft.com/office/infopath/2007/PartnerControls">
          <TermName xmlns="http://schemas.microsoft.com/office/infopath/2007/PartnerControls">RDI Information</TermName>
          <TermId xmlns="http://schemas.microsoft.com/office/infopath/2007/PartnerControls">d37d10a7-8d8a-47f9-8539-432293cbdc51</TermId>
        </TermInfo>
      </Terms>
    </ef252763ead0458587e46c9d57d506d1>
    <g3d086bc86e44e86a4fe7b61c7d8fbba xmlns="6d797ff1-cdc0-4194-a446-2a5f07834c6e">
      <Terms xmlns="http://schemas.microsoft.com/office/infopath/2007/PartnerControls">
        <TermInfo xmlns="http://schemas.microsoft.com/office/infopath/2007/PartnerControls">
          <TermName xmlns="http://schemas.microsoft.com/office/infopath/2007/PartnerControls">National Funding</TermName>
          <TermId xmlns="http://schemas.microsoft.com/office/infopath/2007/PartnerControls">742d8dff-94e3-45fb-844f-c278f2006a54</TermId>
        </TermInfo>
      </Terms>
    </g3d086bc86e44e86a4fe7b61c7d8fbba>
    <TaxCatchAll xmlns="6d797ff1-cdc0-4194-a446-2a5f07834c6e">
      <Value>2</Value>
      <Value>1</Value>
    </TaxCatchAll>
    <Customer_x0020_Name xmlns="6d797ff1-cdc0-4194-a446-2a5f07834c6e">Pascal FABING</Customer_x0020_Name>
    <Financial_x0020_Code xmlns="6d797ff1-cdc0-4194-a446-2a5f07834c6e">1000 - Contrat de performance </Financial_x0020_Code>
  </documentManagement>
</p:properties>
</file>

<file path=customXml/itemProps1.xml><?xml version="1.0" encoding="utf-8"?>
<ds:datastoreItem xmlns:ds="http://schemas.openxmlformats.org/officeDocument/2006/customXml" ds:itemID="{B9104DD9-F747-43AE-8BA4-A7E7AF54A4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797ff1-cdc0-4194-a446-2a5f07834c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29A864-C517-4F0E-87C4-2F265B8F13D2}">
  <ds:schemaRefs>
    <ds:schemaRef ds:uri="http://schemas.microsoft.com/sharepoint/v3/contenttype/forms"/>
  </ds:schemaRefs>
</ds:datastoreItem>
</file>

<file path=customXml/itemProps3.xml><?xml version="1.0" encoding="utf-8"?>
<ds:datastoreItem xmlns:ds="http://schemas.openxmlformats.org/officeDocument/2006/customXml" ds:itemID="{6CF508A7-27E2-457E-A771-945681204DF4}">
  <ds:schemaRefs>
    <ds:schemaRef ds:uri="Microsoft.SharePoint.Taxonomy.ContentTypeSync"/>
  </ds:schemaRefs>
</ds:datastoreItem>
</file>

<file path=customXml/itemProps4.xml><?xml version="1.0" encoding="utf-8"?>
<ds:datastoreItem xmlns:ds="http://schemas.openxmlformats.org/officeDocument/2006/customXml" ds:itemID="{2A59B4B9-35B6-4050-927B-FB494A25BE70}">
  <ds:schemaRefs>
    <ds:schemaRef ds:uri="http://schemas.microsoft.com/office/infopath/2007/PartnerControls"/>
    <ds:schemaRef ds:uri="http://purl.org/dc/elements/1.1/"/>
    <ds:schemaRef ds:uri="http://schemas.microsoft.com/office/2006/metadata/properties"/>
    <ds:schemaRef ds:uri="http://purl.org/dc/terms/"/>
    <ds:schemaRef ds:uri="http://schemas.microsoft.com/office/2006/documentManagement/types"/>
    <ds:schemaRef ds:uri="http://schemas.openxmlformats.org/package/2006/metadata/core-properties"/>
    <ds:schemaRef ds:uri="6d797ff1-cdc0-4194-a446-2a5f07834c6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General comment</vt:lpstr>
      <vt:lpstr>Strategic roadmap</vt:lpstr>
      <vt:lpstr>Competition</vt:lpstr>
      <vt:lpstr>Risks</vt:lpstr>
      <vt:lpstr>Product Roadmap</vt:lpstr>
      <vt:lpstr>Market size</vt:lpstr>
      <vt:lpstr>Go2Market</vt:lpstr>
      <vt:lpstr>HR 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planner Gantt</dc:title>
  <dc:creator/>
  <cp:keywords/>
  <cp:lastModifiedBy/>
  <dcterms:created xsi:type="dcterms:W3CDTF">2016-09-25T17:14:25Z</dcterms:created>
  <dcterms:modified xsi:type="dcterms:W3CDTF">2021-10-20T12:28:32Z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TC028876019991</vt:lpwstr>
  </property>
  <property fmtid="{D5CDD505-2E9C-101B-9397-08002B2CF9AE}" pid="3" name="ContentTypeId">
    <vt:lpwstr>0x010100BFEF1462A5D6D24ABF71E3796112B05C008156C2B687E54047B2CAD68C947D16A7</vt:lpwstr>
  </property>
</Properties>
</file>