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LATEFORME\AEF\2026\04 - DONNES CHIFFREES\Recensement\Template\"/>
    </mc:Choice>
  </mc:AlternateContent>
  <xr:revisionPtr revIDLastSave="0" documentId="13_ncr:1_{071CF5EE-E343-4CD3-B290-38D5F1C8D1A6}" xr6:coauthVersionLast="47" xr6:coauthVersionMax="47" xr10:uidLastSave="{00000000-0000-0000-0000-000000000000}"/>
  <bookViews>
    <workbookView xWindow="-120" yWindow="-120" windowWidth="29040" windowHeight="15720" xr2:uid="{C123B811-D04D-4E90-9F1D-B5055DB03078}"/>
  </bookViews>
  <sheets>
    <sheet name="Calcul dotation 8.1 station" sheetId="1" r:id="rId1"/>
  </sheets>
  <definedNames>
    <definedName name="_xlnm._FilterDatabase" localSheetId="0" hidden="1">'Calcul dotation 8.1 station'!$A$14:$D$14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M8" i="1" s="1"/>
  <c r="M7" i="1"/>
  <c r="M9" i="1"/>
  <c r="M10" i="1"/>
  <c r="M11" i="1"/>
  <c r="M5" i="1"/>
  <c r="L7" i="1"/>
  <c r="N7" i="1" s="1"/>
  <c r="L10" i="1"/>
  <c r="N10" i="1" s="1"/>
  <c r="L11" i="1"/>
  <c r="N11" i="1" s="1"/>
  <c r="L5" i="1"/>
  <c r="J10" i="1"/>
  <c r="J7" i="1"/>
  <c r="E5" i="1"/>
  <c r="J5" i="1" s="1"/>
  <c r="G12" i="1"/>
  <c r="D12" i="1"/>
  <c r="E11" i="1"/>
  <c r="J11" i="1" s="1"/>
  <c r="E9" i="1"/>
  <c r="J9" i="1" s="1"/>
  <c r="E8" i="1"/>
  <c r="E6" i="1"/>
  <c r="J8" i="1" l="1"/>
  <c r="L8" i="1"/>
  <c r="N8" i="1" s="1"/>
  <c r="L9" i="1"/>
  <c r="N9" i="1" s="1"/>
  <c r="N5" i="1"/>
  <c r="E12" i="1"/>
  <c r="B12" i="1"/>
  <c r="M6" i="1" l="1"/>
  <c r="M12" i="1" s="1"/>
  <c r="L6" i="1"/>
  <c r="H12" i="1"/>
  <c r="J6" i="1"/>
  <c r="N6" i="1" l="1"/>
  <c r="L12" i="1"/>
  <c r="N12" i="1" s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tc={B4E644EB-C96B-4EDD-B20A-39DF1C82AEBE}</author>
  </authors>
  <commentList>
    <comment ref="D17" authorId="0" shapeId="0" xr:uid="{B4E644EB-C96B-4EDD-B20A-39DF1C82AEBE}">
      <text>
        <t>[Threaded comment]
Your version of Excel allows you to read this threaded comment; however, any edits to it will get removed if the file is opened in a newer version of Excel. Learn more: https://go.microsoft.com/fwlink/?linkid=870924
Comment:
    Efficience maximum</t>
      </text>
    </comment>
  </commentList>
</comments>
</file>

<file path=xl/sharedStrings.xml><?xml version="1.0" encoding="utf-8"?>
<sst xmlns="http://schemas.openxmlformats.org/spreadsheetml/2006/main" count="22" uniqueCount="22">
  <si>
    <t>C7</t>
  </si>
  <si>
    <t>C6</t>
  </si>
  <si>
    <t>C5</t>
  </si>
  <si>
    <t>C4</t>
  </si>
  <si>
    <t>C3</t>
  </si>
  <si>
    <t>C2</t>
  </si>
  <si>
    <t>C1</t>
  </si>
  <si>
    <t>RTT 2026</t>
  </si>
  <si>
    <t>Dotation du service (ETP)</t>
  </si>
  <si>
    <t>ETP nécessaire prestation stationnaire (base)</t>
  </si>
  <si>
    <t>Norme de qualification base</t>
  </si>
  <si>
    <t>ETP nécessaire prestation 8-1</t>
  </si>
  <si>
    <t>ETP nécessaire total</t>
  </si>
  <si>
    <t>Norme de qualification 8-1</t>
  </si>
  <si>
    <t>Recensement stationnaire base</t>
  </si>
  <si>
    <t>Recensement cumulé</t>
  </si>
  <si>
    <t>Calcul ETP à déduire du recensement stationnaire</t>
  </si>
  <si>
    <t>Recensement ambulatoire 8-1 isolé</t>
  </si>
  <si>
    <t>Taux de facturation théorique</t>
  </si>
  <si>
    <t>Nombre de journées facturées (stationnaire)</t>
  </si>
  <si>
    <t>FF 8.1 facturées (en heures)</t>
  </si>
  <si>
    <t>Renseigner les cellules en bleues, la dotation se calcule en auto dans les colonnes L et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</si>
</sst>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" fontId="2" fillId="0" borderId="0" xfId="0" applyNumberFormat="1" applyFont="1"/>
    <xf numFmtId="9" fontId="2" fillId="0" borderId="1" xfId="2" applyFont="1" applyBorder="1"/>
    <xf numFmtId="4" fontId="2" fillId="3" borderId="1" xfId="0" applyNumberFormat="1" applyFont="1" applyFill="1" applyBorder="1"/>
    <xf numFmtId="4" fontId="3" fillId="0" borderId="0" xfId="0" applyNumberFormat="1" applyFont="1"/>
    <xf numFmtId="9" fontId="3" fillId="0" borderId="1" xfId="2" applyFont="1" applyBorder="1"/>
    <xf numFmtId="4" fontId="3" fillId="3" borderId="1" xfId="0" applyNumberFormat="1" applyFont="1" applyFill="1" applyBorder="1"/>
    <xf numFmtId="9" fontId="2" fillId="0" borderId="0" xfId="2" applyFont="1"/>
    <xf numFmtId="4" fontId="2" fillId="5" borderId="1" xfId="0" applyNumberFormat="1" applyFont="1" applyFill="1" applyBorder="1"/>
    <xf numFmtId="4" fontId="3" fillId="5" borderId="1" xfId="0" applyNumberFormat="1" applyFont="1" applyFill="1" applyBorder="1"/>
    <xf numFmtId="4" fontId="2" fillId="6" borderId="1" xfId="0" applyNumberFormat="1" applyFont="1" applyFill="1" applyBorder="1"/>
    <xf numFmtId="4" fontId="3" fillId="6" borderId="1" xfId="0" applyNumberFormat="1" applyFont="1" applyFill="1" applyBorder="1"/>
    <xf numFmtId="4" fontId="2" fillId="4" borderId="1" xfId="0" applyNumberFormat="1" applyFont="1" applyFill="1" applyBorder="1"/>
    <xf numFmtId="43" fontId="3" fillId="4" borderId="1" xfId="1" applyFont="1" applyFill="1" applyBorder="1"/>
    <xf numFmtId="164" fontId="2" fillId="0" borderId="0" xfId="0" applyNumberFormat="1" applyFont="1"/>
    <xf numFmtId="9" fontId="2" fillId="0" borderId="0" xfId="2" applyFont="1" applyFill="1"/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3" fontId="2" fillId="0" borderId="0" xfId="0" applyNumberFormat="1" applyFont="1"/>
    <xf numFmtId="4" fontId="3" fillId="8" borderId="1" xfId="0" applyNumberFormat="1" applyFont="1" applyFill="1" applyBorder="1" applyAlignment="1">
      <alignment horizontal="center" vertical="top" wrapText="1"/>
    </xf>
    <xf numFmtId="4" fontId="3" fillId="8" borderId="1" xfId="0" applyNumberFormat="1" applyFont="1" applyFill="1" applyBorder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Fill="1"/>
    <xf numFmtId="9" fontId="2" fillId="0" borderId="0" xfId="0" applyNumberFormat="1" applyFont="1" applyFill="1"/>
    <xf numFmtId="165" fontId="2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165" fontId="2" fillId="0" borderId="1" xfId="2" applyNumberFormat="1" applyFont="1" applyBorder="1"/>
    <xf numFmtId="4" fontId="2" fillId="2" borderId="1" xfId="0" applyNumberFormat="1" applyFont="1" applyFill="1" applyBorder="1" applyProtection="1">
      <protection locked="0"/>
    </xf>
    <xf numFmtId="0" fontId="6" fillId="7" borderId="2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4" fontId="2" fillId="9" borderId="5" xfId="0" applyNumberFormat="1" applyFont="1" applyFill="1" applyBorder="1" applyProtection="1">
      <protection locked="0"/>
    </xf>
    <xf numFmtId="4" fontId="2" fillId="9" borderId="6" xfId="0" applyNumberFormat="1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FA316276-C397-4400-90C3-923BBF7F2A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oussef El Bertali" id="{B83CBF8D-80E0-4794-9158-41087E9ECEDF}" userId="S::youssef.elbertali@fedas.lu::d7ef4f5a-71ba-49c3-9655-63179a26671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6-04-03T13:46:31.71" personId="{B83CBF8D-80E0-4794-9158-41087E9ECEDF}" id="{B4E644EB-C96B-4EDD-B20A-39DF1C82AEBE}">
    <text>Efficience maximum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BB33E-7E75-4FE2-84D5-ABD5BCEA6476}">
  <dimension ref="A1:O18"/>
  <sheetViews>
    <sheetView showGridLines="0" tabSelected="1" workbookViewId="0">
      <selection activeCell="D25" sqref="D25"/>
    </sheetView>
  </sheetViews>
  <sheetFormatPr defaultColWidth="11.42578125" defaultRowHeight="12.75" x14ac:dyDescent="0.2"/>
  <cols>
    <col min="1" max="1" width="16.140625" style="1" customWidth="1"/>
    <col min="2" max="2" width="14.7109375" style="1" customWidth="1"/>
    <col min="3" max="3" width="6.5703125" style="1" customWidth="1"/>
    <col min="4" max="4" width="14.7109375" style="1" customWidth="1"/>
    <col min="5" max="5" width="15.85546875" style="1" customWidth="1"/>
    <col min="6" max="6" width="5.140625" style="1" customWidth="1"/>
    <col min="7" max="7" width="13" style="1" customWidth="1"/>
    <col min="8" max="8" width="14.7109375" style="1" customWidth="1"/>
    <col min="9" max="9" width="2" style="1" customWidth="1"/>
    <col min="10" max="10" width="11.42578125" style="1"/>
    <col min="11" max="11" width="5.28515625" style="1" customWidth="1"/>
    <col min="12" max="12" width="15.7109375" style="1" customWidth="1"/>
    <col min="13" max="13" width="16.28515625" style="1" customWidth="1"/>
    <col min="14" max="14" width="15" style="1" customWidth="1"/>
    <col min="15" max="16384" width="11.42578125" style="1"/>
  </cols>
  <sheetData>
    <row r="1" spans="1:15" ht="13.5" thickBot="1" x14ac:dyDescent="0.25"/>
    <row r="2" spans="1:15" ht="30" customHeight="1" thickBot="1" x14ac:dyDescent="0.25">
      <c r="A2" s="38" t="s">
        <v>21</v>
      </c>
      <c r="B2" s="39"/>
      <c r="C2" s="39"/>
      <c r="D2" s="40"/>
      <c r="G2" s="30" t="s">
        <v>16</v>
      </c>
      <c r="H2" s="30"/>
    </row>
    <row r="4" spans="1:15" s="19" customFormat="1" ht="51" x14ac:dyDescent="0.25">
      <c r="B4" s="28" t="s">
        <v>8</v>
      </c>
      <c r="C4" s="20"/>
      <c r="D4" s="21" t="s">
        <v>10</v>
      </c>
      <c r="E4" s="22" t="s">
        <v>9</v>
      </c>
      <c r="F4" s="20"/>
      <c r="G4" s="21" t="s">
        <v>13</v>
      </c>
      <c r="H4" s="22" t="s">
        <v>11</v>
      </c>
      <c r="I4" s="20"/>
      <c r="J4" s="23" t="s">
        <v>12</v>
      </c>
      <c r="K4" s="20"/>
      <c r="L4" s="24" t="s">
        <v>14</v>
      </c>
      <c r="M4" s="24" t="s">
        <v>17</v>
      </c>
      <c r="N4" s="25" t="s">
        <v>15</v>
      </c>
      <c r="O4" s="26"/>
    </row>
    <row r="5" spans="1:15" x14ac:dyDescent="0.2">
      <c r="A5" s="3" t="s">
        <v>0</v>
      </c>
      <c r="B5" s="37">
        <v>0.5</v>
      </c>
      <c r="C5" s="18"/>
      <c r="D5" s="36">
        <v>0</v>
      </c>
      <c r="E5" s="6">
        <f>+$D$14*0.7345/365*D5</f>
        <v>0</v>
      </c>
      <c r="F5" s="4"/>
      <c r="G5" s="5"/>
      <c r="H5" s="6"/>
      <c r="I5" s="4"/>
      <c r="J5" s="15">
        <f t="shared" ref="J5:J11" si="0">+E5+H5</f>
        <v>0</v>
      </c>
      <c r="K5" s="4"/>
      <c r="L5" s="11">
        <f t="shared" ref="L5:L11" si="1">+B5-H5</f>
        <v>0.5</v>
      </c>
      <c r="M5" s="11">
        <f>+H5</f>
        <v>0</v>
      </c>
      <c r="N5" s="13">
        <f>+L5+M5</f>
        <v>0.5</v>
      </c>
    </row>
    <row r="6" spans="1:15" x14ac:dyDescent="0.2">
      <c r="A6" s="3" t="s">
        <v>1</v>
      </c>
      <c r="B6" s="37">
        <v>10</v>
      </c>
      <c r="C6" s="18"/>
      <c r="D6" s="36">
        <v>0.184</v>
      </c>
      <c r="E6" s="6">
        <f>+$D$14*0.7345/365*D6</f>
        <v>7.4053698630136982</v>
      </c>
      <c r="F6" s="4"/>
      <c r="G6" s="5">
        <v>0.6</v>
      </c>
      <c r="H6" s="6">
        <f>+(G6*$D$15)/($D$18*$D$17)</f>
        <v>0.48118233373431868</v>
      </c>
      <c r="I6" s="4"/>
      <c r="J6" s="15">
        <f t="shared" si="0"/>
        <v>7.886552196748017</v>
      </c>
      <c r="K6" s="4"/>
      <c r="L6" s="11">
        <f t="shared" si="1"/>
        <v>9.5188176662656812</v>
      </c>
      <c r="M6" s="11">
        <f t="shared" ref="M6:M11" si="2">+H6</f>
        <v>0.48118233373431868</v>
      </c>
      <c r="N6" s="13">
        <f t="shared" ref="N6:N12" si="3">+L6+M6</f>
        <v>10</v>
      </c>
    </row>
    <row r="7" spans="1:15" x14ac:dyDescent="0.2">
      <c r="A7" s="3" t="s">
        <v>2</v>
      </c>
      <c r="B7" s="37"/>
      <c r="C7" s="18"/>
      <c r="D7" s="36"/>
      <c r="E7" s="6"/>
      <c r="F7" s="4"/>
      <c r="G7" s="5"/>
      <c r="H7" s="6"/>
      <c r="I7" s="4"/>
      <c r="J7" s="15">
        <f t="shared" si="0"/>
        <v>0</v>
      </c>
      <c r="K7" s="4"/>
      <c r="L7" s="11">
        <f t="shared" si="1"/>
        <v>0</v>
      </c>
      <c r="M7" s="11">
        <f t="shared" si="2"/>
        <v>0</v>
      </c>
      <c r="N7" s="13">
        <f t="shared" si="3"/>
        <v>0</v>
      </c>
    </row>
    <row r="8" spans="1:15" x14ac:dyDescent="0.2">
      <c r="A8" s="3" t="s">
        <v>3</v>
      </c>
      <c r="B8" s="37">
        <v>24</v>
      </c>
      <c r="C8" s="18"/>
      <c r="D8" s="36">
        <v>0.45600000000000002</v>
      </c>
      <c r="E8" s="6">
        <f>+$D$14*0.7345/365*D8</f>
        <v>18.352438356164384</v>
      </c>
      <c r="F8" s="4"/>
      <c r="G8" s="5">
        <v>0.4</v>
      </c>
      <c r="H8" s="6">
        <f>+(G8*$D$15)/($D$18*$D$17)</f>
        <v>0.32078822248954575</v>
      </c>
      <c r="I8" s="4"/>
      <c r="J8" s="15">
        <f t="shared" si="0"/>
        <v>18.673226578653932</v>
      </c>
      <c r="K8" s="4"/>
      <c r="L8" s="11">
        <f t="shared" si="1"/>
        <v>23.679211777510453</v>
      </c>
      <c r="M8" s="11">
        <f t="shared" si="2"/>
        <v>0.32078822248954575</v>
      </c>
      <c r="N8" s="13">
        <f t="shared" si="3"/>
        <v>24</v>
      </c>
    </row>
    <row r="9" spans="1:15" x14ac:dyDescent="0.2">
      <c r="A9" s="3" t="s">
        <v>4</v>
      </c>
      <c r="B9" s="37">
        <v>10</v>
      </c>
      <c r="C9" s="18"/>
      <c r="D9" s="36">
        <v>0.16</v>
      </c>
      <c r="E9" s="6">
        <f>+$D$14*0.7345/365*D9</f>
        <v>6.4394520547945211</v>
      </c>
      <c r="F9" s="4"/>
      <c r="G9" s="5"/>
      <c r="H9" s="6"/>
      <c r="I9" s="4"/>
      <c r="J9" s="15">
        <f t="shared" si="0"/>
        <v>6.4394520547945211</v>
      </c>
      <c r="K9" s="4"/>
      <c r="L9" s="11">
        <f t="shared" si="1"/>
        <v>10</v>
      </c>
      <c r="M9" s="11">
        <f t="shared" si="2"/>
        <v>0</v>
      </c>
      <c r="N9" s="13">
        <f t="shared" si="3"/>
        <v>10</v>
      </c>
    </row>
    <row r="10" spans="1:15" x14ac:dyDescent="0.2">
      <c r="A10" s="3" t="s">
        <v>5</v>
      </c>
      <c r="B10" s="37"/>
      <c r="C10" s="18"/>
      <c r="D10" s="36"/>
      <c r="E10" s="6"/>
      <c r="F10" s="4"/>
      <c r="G10" s="5"/>
      <c r="H10" s="6"/>
      <c r="I10" s="4"/>
      <c r="J10" s="15">
        <f t="shared" si="0"/>
        <v>0</v>
      </c>
      <c r="K10" s="4"/>
      <c r="L10" s="11">
        <f t="shared" si="1"/>
        <v>0</v>
      </c>
      <c r="M10" s="11">
        <f t="shared" si="2"/>
        <v>0</v>
      </c>
      <c r="N10" s="13">
        <f t="shared" si="3"/>
        <v>0</v>
      </c>
    </row>
    <row r="11" spans="1:15" x14ac:dyDescent="0.2">
      <c r="A11" s="3" t="s">
        <v>6</v>
      </c>
      <c r="B11" s="37"/>
      <c r="C11" s="18"/>
      <c r="D11" s="36">
        <v>0.2</v>
      </c>
      <c r="E11" s="6">
        <f>+$D$14*0.7345/365*D11</f>
        <v>8.0493150684931507</v>
      </c>
      <c r="F11" s="4"/>
      <c r="G11" s="5"/>
      <c r="H11" s="6"/>
      <c r="I11" s="4"/>
      <c r="J11" s="15">
        <f t="shared" si="0"/>
        <v>8.0493150684931507</v>
      </c>
      <c r="K11" s="4"/>
      <c r="L11" s="11">
        <f t="shared" si="1"/>
        <v>0</v>
      </c>
      <c r="M11" s="11">
        <f t="shared" si="2"/>
        <v>0</v>
      </c>
      <c r="N11" s="13">
        <f t="shared" si="3"/>
        <v>0</v>
      </c>
    </row>
    <row r="12" spans="1:15" x14ac:dyDescent="0.2">
      <c r="B12" s="29">
        <f>+SUM(B5:B11)</f>
        <v>44.5</v>
      </c>
      <c r="C12" s="7"/>
      <c r="D12" s="8">
        <f>+SUM(D5:D11)</f>
        <v>1</v>
      </c>
      <c r="E12" s="9">
        <f>+SUM(E5:E11)</f>
        <v>40.246575342465754</v>
      </c>
      <c r="F12" s="7"/>
      <c r="G12" s="8">
        <f>+SUM(G5:G11)</f>
        <v>1</v>
      </c>
      <c r="H12" s="9">
        <f>+SUM(H5:H11)</f>
        <v>0.80197055622386437</v>
      </c>
      <c r="I12" s="7"/>
      <c r="J12" s="16">
        <f>+SUM(J5:J11)</f>
        <v>41.048545898689618</v>
      </c>
      <c r="K12" s="7"/>
      <c r="L12" s="12">
        <f>+SUM(L5:L11)</f>
        <v>43.698029443776136</v>
      </c>
      <c r="M12" s="12">
        <f>+SUM(M5:M11)</f>
        <v>0.80197055622386437</v>
      </c>
      <c r="N12" s="14">
        <f t="shared" si="3"/>
        <v>44.5</v>
      </c>
      <c r="O12" s="2"/>
    </row>
    <row r="13" spans="1:15" ht="13.5" thickBot="1" x14ac:dyDescent="0.25">
      <c r="D13" s="10"/>
      <c r="E13" s="4"/>
    </row>
    <row r="14" spans="1:15" x14ac:dyDescent="0.2">
      <c r="A14" s="1" t="s">
        <v>19</v>
      </c>
      <c r="C14" s="4"/>
      <c r="D14" s="41">
        <v>20000</v>
      </c>
      <c r="E14" s="4"/>
      <c r="F14" s="4"/>
      <c r="H14" s="17"/>
      <c r="I14" s="4"/>
      <c r="K14" s="4"/>
    </row>
    <row r="15" spans="1:15" ht="13.5" thickBot="1" x14ac:dyDescent="0.25">
      <c r="A15" s="1" t="s">
        <v>20</v>
      </c>
      <c r="D15" s="42">
        <v>1050</v>
      </c>
    </row>
    <row r="16" spans="1:15" x14ac:dyDescent="0.2">
      <c r="D16" s="4"/>
    </row>
    <row r="17" spans="1:11" s="31" customFormat="1" ht="15" x14ac:dyDescent="0.25">
      <c r="A17" s="31" t="s">
        <v>18</v>
      </c>
      <c r="C17" s="32"/>
      <c r="D17" s="33">
        <v>0.82499999999999996</v>
      </c>
      <c r="E17" s="35"/>
      <c r="F17" s="32"/>
      <c r="G17" s="34"/>
      <c r="H17" s="34"/>
      <c r="I17" s="32"/>
      <c r="K17" s="32"/>
    </row>
    <row r="18" spans="1:11" x14ac:dyDescent="0.2">
      <c r="A18" s="1" t="s">
        <v>7</v>
      </c>
      <c r="D18" s="27">
        <v>1587</v>
      </c>
    </row>
  </sheetData>
  <sheetProtection algorithmName="SHA-512" hashValue="+265oD1v3kfM2MfrJyWzwX+yYQDynCVpXp9jqUB1Gu5RlDj4hbzLUILNwy03Yxw9VTF7RmZH8gcH9rc2+w3SqA==" saltValue="3G5/v55M50e4qczHcJ4eGg==" spinCount="100000" sheet="1" objects="1" scenarios="1"/>
  <mergeCells count="2">
    <mergeCell ref="G2:H2"/>
    <mergeCell ref="A2:D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 dotation 8.1 station</vt:lpstr>
    </vt:vector>
  </TitlesOfParts>
  <Company>Croix Rouge luxembourgeoise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Almeida, Silvia</dc:creator>
  <cp:lastModifiedBy>Youssef El Bertali</cp:lastModifiedBy>
  <dcterms:created xsi:type="dcterms:W3CDTF">2026-03-19T09:51:08Z</dcterms:created>
  <dcterms:modified xsi:type="dcterms:W3CDTF">2026-04-03T13:55:42Z</dcterms:modified>
</cp:coreProperties>
</file>